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<sst xmlns="http://schemas.openxmlformats.org/spreadsheetml/2006/main" count="303" uniqueCount="269">
  <si>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</si>
  <si>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</si>
  <si>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</si>
  <si>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</si>
  <si>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</si>
  <si>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</si>
  <si>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</si>
  <si>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</si>
  <si>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</si>
  <si>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</si>
  <si>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</si>
  <si>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</si>
  <si>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</si>
  <si>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</si>
  <si>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</si>
  <si>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</si>
  <si>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</si>
  <si>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</si>
  <si>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</si>
  <si>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</si>
  <si>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</si>
  <si>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</si>
  <si>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</si>
  <si>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</si>
  <si>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</si>
  <si>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</si>
  <si>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</si>
  <si>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</si>
  <si>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</si>
  <si>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</si>
  <si>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</si>
  <si>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</si>
  <si>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</si>
  <si>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</si>
  <si>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</si>
  <si>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</si>
  <si>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</si>
  <si>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</si>
  <si>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</si>
  <si>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</si>
  <si>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</si>
  <si>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</si>
  <si>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</si>
  <si>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</si>
  <si>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</si>
  <si>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</si>
  <si>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</si>
  <si>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</si>
  <si>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</si>
  <si>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</si>
  <si>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</si>
  <si>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</si>
  <si>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</si>
  <si>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</si>
  <si>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</si>
  <si>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</si>
  <si>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</si>
  <si>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</si>
  <si>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</si>
  <si>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</si>
  <si>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</si>
  <si>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</si>
  <si>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</si>
  <si>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</si>
  <si>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</si>
  <si>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</si>
  <si>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</si>
  <si>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</si>
  <si>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</si>
  <si>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</si>
  <si>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</si>
  <si>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</si>
  <si>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</si>
  <si>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</si>
  <si>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</si>
  <si>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</si>
  <si>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</si>
  <si>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</si>
  <si>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</si>
  <si>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</si>
  <si>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</si>
  <si>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</si>
  <si>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Субсидия бюджетам муниципальных районов на поддержку отрасли культуры</t>
  </si>
  <si>
    <t>2021 год</t>
  </si>
  <si>
    <t>048 1 12 01041 01 0000 120</t>
  </si>
  <si>
    <t xml:space="preserve">Плата за размещение отходов производства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</si>
  <si>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</si>
  <si>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</si>
  <si>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</si>
  <si>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</si>
  <si>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</si>
  <si>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</si>
  <si>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</si>
  <si>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</si>
  <si>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</si>
  <si>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</si>
  <si>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</si>
  <si>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</si>
  <si>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</si>
  <si>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</si>
  <si>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</si>
  <si>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</si>
  <si>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</si>
  <si>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</si>
  <si>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</si>
  <si>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</si>
  <si>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</si>
  <si>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</si>
  <si>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</si>
  <si>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</si>
  <si>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</si>
  <si>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</si>
  <si>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</si>
  <si>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</si>
  <si>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</si>
  <si>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</si>
  <si>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</si>
  <si>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</si>
  <si>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</si>
  <si>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</si>
  <si>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</si>
  <si>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</si>
  <si>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</si>
  <si>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</si>
  <si>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</si>
  <si>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</si>
  <si>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</si>
  <si>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</si>
  <si>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</si>
  <si>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</si>
  <si>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</si>
  <si>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</si>
  <si>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</si>
  <si>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</si>
  <si>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</si>
  <si>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</si>
  <si>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</si>
  <si>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</si>
  <si>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</si>
  <si>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</si>
  <si>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</si>
  <si>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</si>
  <si>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</si>
  <si>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</si>
  <si>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</si>
  <si>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</si>
  <si>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</si>
  <si>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</si>
  <si>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</si>
  <si>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</si>
  <si>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</si>
  <si>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</si>
  <si>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</si>
  <si>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</si>
  <si>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</si>
  <si>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</si>
  <si>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</si>
  <si>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</si>
  <si>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</si>
  <si>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</si>
  <si>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</si>
  <si>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</si>
  <si>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</si>
  <si>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</si>
  <si>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</si>
  <si>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</si>
  <si>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</si>
  <si>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</si>
  <si>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</si>
  <si>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</si>
  <si>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</si>
  <si>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</si>
  <si>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</si>
  <si>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</si>
  <si>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</si>
  <si>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</si>
  <si>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</si>
  <si>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</si>
  <si>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</si>
  <si>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</si>
  <si>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</si>
  <si>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</si>
  <si>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</si>
  <si>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</si>
  <si>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</si>
  <si>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</si>
  <si>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</si>
  <si>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</si>
  <si>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</si>
  <si>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</si>
  <si>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</si>
  <si>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</si>
  <si>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</si>
  <si>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</si>
  <si>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</si>
  <si>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</si>
  <si>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</si>
  <si>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</si>
  <si>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</si>
  <si>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</si>
  <si>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</si>
  <si>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</si>
  <si>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</si>
  <si>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</si>
  <si>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</si>
  <si>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</si>
  <si>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</si>
  <si>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</si>
  <si>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</si>
  <si>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</si>
  <si>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</si>
  <si>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</si>
  <si>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</si>
  <si>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</si>
  <si>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</si>
  <si>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</si>
  <si>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</si>
  <si>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</si>
  <si>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</si>
  <si>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</si>
  <si>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</si>
  <si>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</si>
  <si>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</si>
  <si>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</si>
  <si>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</si>
  <si>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</si>
  <si>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</si>
  <si>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</si>
  <si>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</si>
  <si>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</si>
  <si>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</si>
  <si>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</si>
  <si>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</si>
  <si>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</si>
  <si>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</si>
  <si>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</si>
  <si>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</si>
  <si>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</si>
  <si>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</si>
  <si>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</si>
  <si>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</si>
  <si>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</si>
  <si>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</si>
  <si>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</si>
  <si>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</si>
  <si>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</si>
  <si>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</si>
  <si>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</si>
  <si>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</si>
  <si>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</si>
  <si>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</si>
  <si>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</si>
  <si>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</si>
  <si>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</si>
  <si>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</si>
  <si>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</si>
  <si>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</si>
  <si>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330 1 13 01995 05 0038 130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</si>
  <si>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</si>
  <si>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</si>
  <si>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000 2 02 253 04 05 0000 150</t>
  </si>
  <si>
    <t>092 2 02 253 04 05 0000 150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</si>
  <si>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</si>
  <si>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092  2 02 20077 05 0000 150</t>
  </si>
  <si>
    <t>000  2 02 20077 05 0000 150</t>
  </si>
  <si>
    <t>Субсидии бюджетам на софинансирование капитальных вложений в объекты муниципальной собственности</t>
  </si>
  <si>
    <t>166 114 06025 05 0000 430</t>
  </si>
  <si>
    <t>Доходы от продажи земельных участков, находящихся в собственности муниципальных районов</t>
  </si>
  <si>
    <t>Приложение № 1 к Решению Совета Пучежского муниципального района от __.11.2020 № 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</si>
</sst>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1" fontId="11" fillId="33" borderId="10" xfId="60" applyFont="1" applyFill="1" applyBorder="1" applyAlignment="1">
      <alignment horizontal="center" vertical="center"/>
    </xf>
    <xf numFmtId="171" fontId="2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vertical="center"/>
    </xf>
    <xf numFmtId="171" fontId="10" fillId="0" borderId="0" xfId="60" applyNumberFormat="1" applyFont="1" applyAlignment="1">
      <alignment horizontal="center" vertical="center"/>
    </xf>
    <xf numFmtId="171" fontId="10" fillId="0" borderId="10" xfId="60" applyNumberFormat="1" applyFont="1" applyBorder="1" applyAlignment="1">
      <alignment horizontal="center" vertical="center"/>
    </xf>
    <xf numFmtId="171" fontId="11" fillId="0" borderId="10" xfId="60" applyNumberFormat="1" applyFont="1" applyBorder="1" applyAlignment="1">
      <alignment horizontal="center" vertical="center"/>
    </xf>
    <xf numFmtId="171" fontId="11" fillId="0" borderId="10" xfId="60" applyNumberFormat="1" applyFont="1" applyBorder="1" applyAlignment="1">
      <alignment horizontal="center" vertical="center" wrapText="1"/>
    </xf>
    <xf numFmtId="171" fontId="11" fillId="0" borderId="11" xfId="60" applyFont="1" applyBorder="1" applyAlignment="1">
      <alignment horizontal="center" vertical="center"/>
    </xf>
    <xf numFmtId="171" fontId="11" fillId="0" borderId="12" xfId="60" applyFont="1" applyBorder="1" applyAlignment="1">
      <alignment horizontal="center" vertical="center"/>
    </xf>
    <xf numFmtId="171" fontId="10" fillId="0" borderId="11" xfId="60" applyFont="1" applyBorder="1" applyAlignment="1">
      <alignment horizontal="center" vertical="center"/>
    </xf>
    <xf numFmtId="171" fontId="10" fillId="0" borderId="12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 wrapText="1"/>
    </xf>
    <xf numFmtId="171" fontId="11" fillId="0" borderId="12" xfId="60" applyFont="1" applyBorder="1" applyAlignment="1">
      <alignment horizontal="center" vertical="center" wrapText="1"/>
    </xf>
    <xf numFmtId="171" fontId="10" fillId="0" borderId="11" xfId="60" applyFont="1" applyBorder="1" applyAlignment="1">
      <alignment horizontal="center" vertical="center" wrapText="1"/>
    </xf>
    <xf numFmtId="171" fontId="10" fillId="0" borderId="11" xfId="60" applyFont="1" applyFill="1" applyBorder="1" applyAlignment="1">
      <alignment horizontal="center" vertical="center"/>
    </xf>
    <xf numFmtId="171" fontId="10" fillId="33" borderId="11" xfId="60" applyFont="1" applyFill="1" applyBorder="1" applyAlignment="1">
      <alignment horizontal="center" vertical="center"/>
    </xf>
    <xf numFmtId="171" fontId="10" fillId="33" borderId="12" xfId="60" applyFont="1" applyFill="1" applyBorder="1" applyAlignment="1">
      <alignment horizontal="center" vertical="center"/>
    </xf>
    <xf numFmtId="171" fontId="2" fillId="0" borderId="11" xfId="60" applyFont="1" applyBorder="1" applyAlignment="1">
      <alignment horizontal="center" vertical="center"/>
    </xf>
    <xf numFmtId="171" fontId="2" fillId="0" borderId="12" xfId="60" applyFont="1" applyBorder="1" applyAlignment="1">
      <alignment horizontal="center" vertical="center"/>
    </xf>
    <xf numFmtId="171" fontId="11" fillId="33" borderId="11" xfId="60" applyFont="1" applyFill="1" applyBorder="1" applyAlignment="1">
      <alignment horizontal="center" vertical="center"/>
    </xf>
    <xf numFmtId="171" fontId="11" fillId="33" borderId="12" xfId="60" applyFont="1" applyFill="1" applyBorder="1" applyAlignment="1">
      <alignment horizontal="center" vertical="center"/>
    </xf>
    <xf numFmtId="171" fontId="10" fillId="0" borderId="12" xfId="60" applyFont="1" applyBorder="1" applyAlignment="1">
      <alignment vertical="center"/>
    </xf>
    <xf numFmtId="171" fontId="2" fillId="0" borderId="13" xfId="60" applyFont="1" applyBorder="1" applyAlignment="1">
      <alignment horizontal="center" vertical="center"/>
    </xf>
    <xf numFmtId="171" fontId="2" fillId="0" borderId="14" xfId="60" applyFont="1" applyBorder="1" applyAlignment="1">
      <alignment horizontal="center" vertical="center"/>
    </xf>
    <xf numFmtId="171" fontId="2" fillId="0" borderId="15" xfId="6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0" borderId="12" xfId="60" applyFont="1" applyBorder="1" applyAlignment="1">
      <alignment horizontal="center" vertical="center" wrapText="1"/>
    </xf>
    <xf numFmtId="171" fontId="11" fillId="0" borderId="11" xfId="60" applyNumberFormat="1" applyFont="1" applyBorder="1" applyAlignment="1">
      <alignment horizontal="center" vertical="center"/>
    </xf>
    <xf numFmtId="171" fontId="11" fillId="0" borderId="12" xfId="60" applyNumberFormat="1" applyFont="1" applyBorder="1" applyAlignment="1">
      <alignment horizontal="center" vertical="center"/>
    </xf>
    <xf numFmtId="171" fontId="10" fillId="0" borderId="11" xfId="60" applyNumberFormat="1" applyFont="1" applyBorder="1" applyAlignment="1">
      <alignment horizontal="center" vertical="center"/>
    </xf>
    <xf numFmtId="171" fontId="10" fillId="0" borderId="12" xfId="60" applyNumberFormat="1" applyFont="1" applyBorder="1" applyAlignment="1">
      <alignment horizontal="center" vertical="center"/>
    </xf>
    <xf numFmtId="171" fontId="10" fillId="0" borderId="12" xfId="60" applyFont="1" applyFill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 wrapText="1"/>
    </xf>
    <xf numFmtId="171" fontId="11" fillId="0" borderId="10" xfId="60" applyFont="1" applyFill="1" applyBorder="1" applyAlignment="1">
      <alignment horizontal="center" vertical="center"/>
    </xf>
    <xf numFmtId="171" fontId="11" fillId="0" borderId="12" xfId="60" applyFont="1" applyFill="1" applyBorder="1" applyAlignment="1">
      <alignment horizontal="center" vertical="center"/>
    </xf>
    <xf numFmtId="171" fontId="11" fillId="0" borderId="11" xfId="60" applyFont="1" applyFill="1" applyBorder="1" applyAlignment="1">
      <alignment horizontal="center" vertical="center"/>
    </xf>
    <xf numFmtId="171" fontId="10" fillId="0" borderId="11" xfId="60" applyFont="1" applyFill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8" fillId="33" borderId="12" xfId="0" applyNumberFormat="1" applyFont="1" applyFill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justify" wrapText="1"/>
    </xf>
    <xf numFmtId="0" fontId="8" fillId="33" borderId="12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wrapText="1"/>
    </xf>
    <xf numFmtId="0" fontId="8" fillId="0" borderId="12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distributed" wrapText="1"/>
    </xf>
    <xf numFmtId="0" fontId="13" fillId="0" borderId="11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wrapText="1"/>
    </xf>
    <xf numFmtId="0" fontId="2" fillId="0" borderId="11" xfId="0" applyFont="1" applyBorder="1" applyAlignment="1">
      <alignment vertical="top"/>
    </xf>
    <xf numFmtId="0" fontId="5" fillId="0" borderId="12" xfId="0" applyFont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 wrapText="1"/>
    </xf>
    <xf numFmtId="0" fontId="5" fillId="33" borderId="12" xfId="0" applyNumberFormat="1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justify" wrapText="1"/>
    </xf>
    <xf numFmtId="0" fontId="8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justify" vertical="justify" wrapText="1"/>
    </xf>
    <xf numFmtId="0" fontId="5" fillId="0" borderId="12" xfId="0" applyFont="1" applyFill="1" applyBorder="1" applyAlignment="1">
      <alignment horizontal="justify" vertical="justify" wrapText="1"/>
    </xf>
    <xf numFmtId="0" fontId="5" fillId="33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71" fontId="10" fillId="0" borderId="0" xfId="6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171" fontId="11" fillId="0" borderId="18" xfId="60" applyNumberFormat="1" applyFont="1" applyBorder="1" applyAlignment="1">
      <alignment horizontal="center" vertical="center" wrapText="1"/>
    </xf>
    <xf numFmtId="171" fontId="10" fillId="0" borderId="11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top" wrapText="1"/>
    </xf>
    <xf numFmtId="171" fontId="11" fillId="0" borderId="10" xfId="60" applyNumberFormat="1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0" applyFont="1" applyBorder="1" applyAlignment="1">
      <alignment horizontal="center" vertical="center"/>
    </xf>
    <xf numFmtId="171" fontId="10" fillId="0" borderId="12" xfId="6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75" zoomScaleNormal="75" zoomScaleSheetLayoutView="68" zoomScalePageLayoutView="0" workbookViewId="0" topLeftCell="C2">
      <selection activeCell="L10" sqref="L10"/>
    </sheetView>
  </sheetViews>
  <sheetFormatPr defaultColWidth="9.00390625" defaultRowHeight="12.75"/>
  <cols>
    <col min="1" max="1" width="31.625" style="13" customWidth="1"/>
    <col min="2" max="2" width="86.75390625" style="1" customWidth="1"/>
    <col min="3" max="3" width="21.00390625" style="3" customWidth="1"/>
    <col min="4" max="4" width="22.00390625" style="3" customWidth="1"/>
    <col min="5" max="5" width="21.00390625" style="3" customWidth="1"/>
    <col min="6" max="6" width="22.25390625" style="3" customWidth="1"/>
    <col min="7" max="7" width="19.75390625" style="3" customWidth="1"/>
    <col min="8" max="8" width="21.00390625" style="3" customWidth="1"/>
    <col min="9" max="9" width="22.125" style="3" customWidth="1"/>
    <col min="10" max="10" width="20.625" style="17" customWidth="1"/>
    <col min="11" max="11" width="21.75390625" style="1" customWidth="1"/>
    <col min="12" max="16384" width="9.125" style="1" customWidth="1"/>
  </cols>
  <sheetData>
    <row r="1" spans="1:11" ht="15" customHeight="1" hidden="1">
      <c r="A1" s="90"/>
      <c r="B1" s="54"/>
      <c r="C1" s="91" t="s">
        <v>190</v>
      </c>
      <c r="D1" s="91"/>
      <c r="E1" s="91"/>
      <c r="F1" s="91"/>
      <c r="G1" s="91"/>
      <c r="H1" s="91"/>
      <c r="I1" s="91"/>
      <c r="J1" s="91"/>
      <c r="K1" s="91"/>
    </row>
    <row r="2" spans="1:11" ht="48.75" customHeight="1">
      <c r="A2" s="92"/>
      <c r="B2" s="93"/>
      <c r="C2" s="94"/>
      <c r="D2" s="94"/>
      <c r="E2" s="94"/>
      <c r="F2" s="94"/>
      <c r="G2" s="94"/>
      <c r="H2" s="94"/>
      <c r="I2" s="94"/>
      <c r="J2" s="114" t="s">
        <v>268</v>
      </c>
      <c r="K2" s="114"/>
    </row>
    <row r="3" spans="1:11" ht="15" customHeight="1">
      <c r="A3" s="92"/>
      <c r="B3" s="93"/>
      <c r="C3" s="94"/>
      <c r="D3" s="94"/>
      <c r="E3" s="94"/>
      <c r="F3" s="94"/>
      <c r="G3" s="94"/>
      <c r="H3" s="94"/>
      <c r="I3" s="94"/>
      <c r="J3" s="114"/>
      <c r="K3" s="114"/>
    </row>
    <row r="4" spans="1:11" ht="15" customHeight="1">
      <c r="A4" s="92"/>
      <c r="B4" s="93"/>
      <c r="C4" s="95"/>
      <c r="D4" s="95"/>
      <c r="E4" s="95"/>
      <c r="F4" s="95"/>
      <c r="G4" s="95"/>
      <c r="H4" s="95"/>
      <c r="I4" s="96"/>
      <c r="J4" s="114"/>
      <c r="K4" s="114"/>
    </row>
    <row r="5" spans="1:11" ht="38.25" customHeight="1" thickBot="1">
      <c r="A5" s="118" t="s">
        <v>111</v>
      </c>
      <c r="B5" s="118"/>
      <c r="C5" s="118"/>
      <c r="D5" s="118"/>
      <c r="E5" s="118"/>
      <c r="F5" s="118"/>
      <c r="G5" s="118"/>
      <c r="H5" s="118"/>
      <c r="I5" s="118"/>
      <c r="J5" s="97"/>
      <c r="K5" s="93"/>
    </row>
    <row r="6" spans="1:11" ht="20.25" customHeight="1" thickBot="1">
      <c r="A6" s="121" t="s">
        <v>0</v>
      </c>
      <c r="B6" s="119" t="s">
        <v>1</v>
      </c>
      <c r="C6" s="115">
        <v>2020</v>
      </c>
      <c r="D6" s="116"/>
      <c r="E6" s="117"/>
      <c r="F6" s="115">
        <v>2021</v>
      </c>
      <c r="G6" s="116"/>
      <c r="H6" s="117"/>
      <c r="I6" s="115">
        <v>2022</v>
      </c>
      <c r="J6" s="116"/>
      <c r="K6" s="117"/>
    </row>
    <row r="7" spans="1:11" ht="30.75" customHeight="1" thickBot="1">
      <c r="A7" s="122"/>
      <c r="B7" s="120"/>
      <c r="C7" s="98" t="s">
        <v>191</v>
      </c>
      <c r="D7" s="99" t="s">
        <v>225</v>
      </c>
      <c r="E7" s="100" t="s">
        <v>194</v>
      </c>
      <c r="F7" s="101" t="s">
        <v>83</v>
      </c>
      <c r="G7" s="99" t="s">
        <v>225</v>
      </c>
      <c r="H7" s="100" t="s">
        <v>194</v>
      </c>
      <c r="I7" s="101" t="s">
        <v>112</v>
      </c>
      <c r="J7" s="102" t="s">
        <v>224</v>
      </c>
      <c r="K7" s="100" t="s">
        <v>194</v>
      </c>
    </row>
    <row r="8" spans="1:11" ht="15.75" customHeight="1">
      <c r="A8" s="110" t="s">
        <v>2</v>
      </c>
      <c r="B8" s="112" t="s">
        <v>3</v>
      </c>
      <c r="C8" s="109">
        <f aca="true" t="shared" si="0" ref="C8:K8">C11+C20+C33+C40+C44+C60+C66+C84+C93</f>
        <v>74734338.48</v>
      </c>
      <c r="D8" s="109">
        <f>D11+D20+D33+D40+D44+D60+D66+D84+D93</f>
        <v>-8709329.1</v>
      </c>
      <c r="E8" s="109">
        <f>E11+E20+E33+E40+E44+E60+E66+E84+E93</f>
        <v>66025009.38</v>
      </c>
      <c r="F8" s="109">
        <f t="shared" si="0"/>
        <v>56254302.87</v>
      </c>
      <c r="G8" s="125">
        <f t="shared" si="0"/>
        <v>0</v>
      </c>
      <c r="H8" s="123">
        <f t="shared" si="0"/>
        <v>56254302.87</v>
      </c>
      <c r="I8" s="109">
        <f t="shared" si="0"/>
        <v>57428010.26</v>
      </c>
      <c r="J8" s="108">
        <f t="shared" si="0"/>
        <v>0</v>
      </c>
      <c r="K8" s="123">
        <f t="shared" si="0"/>
        <v>57428010.26</v>
      </c>
    </row>
    <row r="9" spans="1:11" ht="13.5" customHeight="1">
      <c r="A9" s="111"/>
      <c r="B9" s="113"/>
      <c r="C9" s="109"/>
      <c r="D9" s="109"/>
      <c r="E9" s="109"/>
      <c r="F9" s="109"/>
      <c r="G9" s="125"/>
      <c r="H9" s="123"/>
      <c r="I9" s="109"/>
      <c r="J9" s="108"/>
      <c r="K9" s="123"/>
    </row>
    <row r="10" spans="1:11" ht="23.25" customHeight="1">
      <c r="A10" s="57" t="s">
        <v>4</v>
      </c>
      <c r="B10" s="58" t="s">
        <v>5</v>
      </c>
      <c r="C10" s="23"/>
      <c r="D10" s="5"/>
      <c r="E10" s="24"/>
      <c r="F10" s="39"/>
      <c r="G10" s="6"/>
      <c r="H10" s="40"/>
      <c r="I10" s="39"/>
      <c r="J10" s="18"/>
      <c r="K10" s="40"/>
    </row>
    <row r="11" spans="1:11" s="2" customFormat="1" ht="18.75">
      <c r="A11" s="57" t="s">
        <v>6</v>
      </c>
      <c r="B11" s="58" t="s">
        <v>7</v>
      </c>
      <c r="C11" s="21">
        <f>C13+C15+C17+C19</f>
        <v>29945000</v>
      </c>
      <c r="D11" s="4">
        <f>D13+D15+D17+D19</f>
        <v>0</v>
      </c>
      <c r="E11" s="22">
        <f>E13+E15+E17+E19</f>
        <v>29945000</v>
      </c>
      <c r="F11" s="21">
        <f>F13+F15+F17+F19</f>
        <v>30973500</v>
      </c>
      <c r="G11" s="4">
        <v>0</v>
      </c>
      <c r="H11" s="22">
        <f>H13+H15+H17+H19</f>
        <v>30973500</v>
      </c>
      <c r="I11" s="21">
        <f>I13+I15+I17+I19</f>
        <v>31879700</v>
      </c>
      <c r="J11" s="19">
        <v>0</v>
      </c>
      <c r="K11" s="22">
        <f>K13+K15+K17+K19</f>
        <v>31879700</v>
      </c>
    </row>
    <row r="12" spans="1:11" s="2" customFormat="1" ht="78" customHeight="1">
      <c r="A12" s="59" t="s">
        <v>147</v>
      </c>
      <c r="B12" s="60" t="s">
        <v>9</v>
      </c>
      <c r="C12" s="23">
        <f>C13</f>
        <v>29700000</v>
      </c>
      <c r="D12" s="5">
        <f>D13</f>
        <v>0</v>
      </c>
      <c r="E12" s="24">
        <f>-E13</f>
        <v>-29700000</v>
      </c>
      <c r="F12" s="23">
        <v>30725000</v>
      </c>
      <c r="G12" s="5">
        <v>0</v>
      </c>
      <c r="H12" s="24">
        <v>30725000</v>
      </c>
      <c r="I12" s="23">
        <v>31625000</v>
      </c>
      <c r="J12" s="19">
        <v>0</v>
      </c>
      <c r="K12" s="24">
        <v>31625000</v>
      </c>
    </row>
    <row r="13" spans="1:11" ht="76.5" customHeight="1">
      <c r="A13" s="59" t="s">
        <v>8</v>
      </c>
      <c r="B13" s="60" t="s">
        <v>9</v>
      </c>
      <c r="C13" s="23">
        <v>29700000</v>
      </c>
      <c r="D13" s="5">
        <v>0</v>
      </c>
      <c r="E13" s="24">
        <f aca="true" t="shared" si="1" ref="E13:E19">C13+D13</f>
        <v>29700000</v>
      </c>
      <c r="F13" s="23">
        <v>30725000</v>
      </c>
      <c r="G13" s="5">
        <v>0</v>
      </c>
      <c r="H13" s="24">
        <v>30725000</v>
      </c>
      <c r="I13" s="23">
        <v>31625000</v>
      </c>
      <c r="J13" s="18">
        <v>0</v>
      </c>
      <c r="K13" s="24">
        <v>31625000</v>
      </c>
    </row>
    <row r="14" spans="1:11" ht="111" customHeight="1">
      <c r="A14" s="59" t="s">
        <v>148</v>
      </c>
      <c r="B14" s="60" t="s">
        <v>11</v>
      </c>
      <c r="C14" s="23">
        <v>105000</v>
      </c>
      <c r="D14" s="5">
        <v>0</v>
      </c>
      <c r="E14" s="24">
        <f t="shared" si="1"/>
        <v>105000</v>
      </c>
      <c r="F14" s="23">
        <v>106000</v>
      </c>
      <c r="G14" s="5">
        <v>0</v>
      </c>
      <c r="H14" s="24">
        <v>106000</v>
      </c>
      <c r="I14" s="23">
        <v>107000</v>
      </c>
      <c r="J14" s="18">
        <v>0</v>
      </c>
      <c r="K14" s="24">
        <v>107000</v>
      </c>
    </row>
    <row r="15" spans="1:11" ht="114" customHeight="1">
      <c r="A15" s="59" t="s">
        <v>10</v>
      </c>
      <c r="B15" s="60" t="s">
        <v>11</v>
      </c>
      <c r="C15" s="23">
        <v>105000</v>
      </c>
      <c r="D15" s="5">
        <v>0</v>
      </c>
      <c r="E15" s="24">
        <f t="shared" si="1"/>
        <v>105000</v>
      </c>
      <c r="F15" s="23">
        <v>106000</v>
      </c>
      <c r="G15" s="5">
        <v>0</v>
      </c>
      <c r="H15" s="24">
        <v>106000</v>
      </c>
      <c r="I15" s="23">
        <v>107000</v>
      </c>
      <c r="J15" s="18">
        <v>0</v>
      </c>
      <c r="K15" s="24">
        <v>107000</v>
      </c>
    </row>
    <row r="16" spans="1:11" ht="55.5" customHeight="1">
      <c r="A16" s="59" t="s">
        <v>149</v>
      </c>
      <c r="B16" s="60" t="s">
        <v>61</v>
      </c>
      <c r="C16" s="23">
        <v>94500</v>
      </c>
      <c r="D16" s="5">
        <v>0</v>
      </c>
      <c r="E16" s="24">
        <f t="shared" si="1"/>
        <v>94500</v>
      </c>
      <c r="F16" s="23">
        <v>95200</v>
      </c>
      <c r="G16" s="5">
        <v>0</v>
      </c>
      <c r="H16" s="24">
        <v>95200</v>
      </c>
      <c r="I16" s="23">
        <v>96700</v>
      </c>
      <c r="J16" s="18">
        <v>0</v>
      </c>
      <c r="K16" s="24">
        <v>96700</v>
      </c>
    </row>
    <row r="17" spans="1:11" ht="53.25" customHeight="1">
      <c r="A17" s="59" t="s">
        <v>12</v>
      </c>
      <c r="B17" s="60" t="s">
        <v>61</v>
      </c>
      <c r="C17" s="23">
        <v>94500</v>
      </c>
      <c r="D17" s="5">
        <v>0</v>
      </c>
      <c r="E17" s="24">
        <f t="shared" si="1"/>
        <v>94500</v>
      </c>
      <c r="F17" s="23">
        <v>95200</v>
      </c>
      <c r="G17" s="5">
        <v>0</v>
      </c>
      <c r="H17" s="24">
        <v>95200</v>
      </c>
      <c r="I17" s="23">
        <v>96700</v>
      </c>
      <c r="J17" s="18">
        <v>0</v>
      </c>
      <c r="K17" s="24">
        <v>96700</v>
      </c>
    </row>
    <row r="18" spans="1:11" ht="93" customHeight="1">
      <c r="A18" s="59" t="s">
        <v>150</v>
      </c>
      <c r="B18" s="60" t="s">
        <v>14</v>
      </c>
      <c r="C18" s="23">
        <v>45500</v>
      </c>
      <c r="D18" s="5">
        <v>0</v>
      </c>
      <c r="E18" s="24">
        <f t="shared" si="1"/>
        <v>45500</v>
      </c>
      <c r="F18" s="23">
        <v>47300</v>
      </c>
      <c r="G18" s="5">
        <v>0</v>
      </c>
      <c r="H18" s="24">
        <v>47300</v>
      </c>
      <c r="I18" s="23">
        <v>51000</v>
      </c>
      <c r="J18" s="18">
        <v>0</v>
      </c>
      <c r="K18" s="24">
        <v>51000</v>
      </c>
    </row>
    <row r="19" spans="1:11" ht="97.5" customHeight="1">
      <c r="A19" s="59" t="s">
        <v>13</v>
      </c>
      <c r="B19" s="60" t="s">
        <v>14</v>
      </c>
      <c r="C19" s="23">
        <v>45500</v>
      </c>
      <c r="D19" s="5">
        <v>0</v>
      </c>
      <c r="E19" s="24">
        <f t="shared" si="1"/>
        <v>45500</v>
      </c>
      <c r="F19" s="23">
        <v>47300</v>
      </c>
      <c r="G19" s="5">
        <v>0</v>
      </c>
      <c r="H19" s="24">
        <v>47300</v>
      </c>
      <c r="I19" s="23">
        <v>51000</v>
      </c>
      <c r="J19" s="18">
        <v>0</v>
      </c>
      <c r="K19" s="24">
        <v>51000</v>
      </c>
    </row>
    <row r="20" spans="1:11" ht="43.5" customHeight="1">
      <c r="A20" s="55" t="s">
        <v>15</v>
      </c>
      <c r="B20" s="61" t="s">
        <v>16</v>
      </c>
      <c r="C20" s="25">
        <f aca="true" t="shared" si="2" ref="C20:K20">C23+C26+C29+C32</f>
        <v>8445071.48</v>
      </c>
      <c r="D20" s="10">
        <f t="shared" si="2"/>
        <v>0</v>
      </c>
      <c r="E20" s="26">
        <f t="shared" si="2"/>
        <v>8445071.48</v>
      </c>
      <c r="F20" s="25">
        <f t="shared" si="2"/>
        <v>9161670.87</v>
      </c>
      <c r="G20" s="10">
        <f t="shared" si="2"/>
        <v>0</v>
      </c>
      <c r="H20" s="26">
        <f t="shared" si="2"/>
        <v>9161670.87</v>
      </c>
      <c r="I20" s="25">
        <f t="shared" si="2"/>
        <v>9640678.26</v>
      </c>
      <c r="J20" s="20">
        <f t="shared" si="2"/>
        <v>0</v>
      </c>
      <c r="K20" s="26">
        <f t="shared" si="2"/>
        <v>9640678.26</v>
      </c>
    </row>
    <row r="21" spans="1:11" ht="55.5" customHeight="1">
      <c r="A21" s="59" t="s">
        <v>155</v>
      </c>
      <c r="B21" s="60" t="s">
        <v>62</v>
      </c>
      <c r="C21" s="23">
        <v>3869826.84</v>
      </c>
      <c r="D21" s="5">
        <v>0</v>
      </c>
      <c r="E21" s="24">
        <f>C21+D21</f>
        <v>3869826.84</v>
      </c>
      <c r="F21" s="23">
        <v>4223377.36</v>
      </c>
      <c r="G21" s="5">
        <v>0</v>
      </c>
      <c r="H21" s="24">
        <f>F21+G21</f>
        <v>4223377.36</v>
      </c>
      <c r="I21" s="23">
        <v>4437375.63</v>
      </c>
      <c r="J21" s="18">
        <v>0</v>
      </c>
      <c r="K21" s="24">
        <f>I21+J21</f>
        <v>4437375.63</v>
      </c>
    </row>
    <row r="22" spans="1:11" ht="111.75" customHeight="1">
      <c r="A22" s="59" t="s">
        <v>151</v>
      </c>
      <c r="B22" s="62" t="s">
        <v>113</v>
      </c>
      <c r="C22" s="23">
        <v>3869826.84</v>
      </c>
      <c r="D22" s="5">
        <v>0</v>
      </c>
      <c r="E22" s="24">
        <f aca="true" t="shared" si="3" ref="E22:E32">C22+D22</f>
        <v>3869826.84</v>
      </c>
      <c r="F22" s="23">
        <v>4223377.36</v>
      </c>
      <c r="G22" s="5">
        <v>0</v>
      </c>
      <c r="H22" s="24">
        <f aca="true" t="shared" si="4" ref="H22:H32">F22+G22</f>
        <v>4223377.36</v>
      </c>
      <c r="I22" s="23">
        <v>4437375.63</v>
      </c>
      <c r="J22" s="18">
        <v>0</v>
      </c>
      <c r="K22" s="24">
        <f aca="true" t="shared" si="5" ref="K22:K32">I22+J22</f>
        <v>4437375.63</v>
      </c>
    </row>
    <row r="23" spans="1:11" ht="114.75" customHeight="1">
      <c r="A23" s="59" t="s">
        <v>114</v>
      </c>
      <c r="B23" s="62" t="s">
        <v>113</v>
      </c>
      <c r="C23" s="23">
        <v>3869826.84</v>
      </c>
      <c r="D23" s="5">
        <v>0</v>
      </c>
      <c r="E23" s="24">
        <f t="shared" si="3"/>
        <v>3869826.84</v>
      </c>
      <c r="F23" s="23">
        <v>4223377.36</v>
      </c>
      <c r="G23" s="5">
        <v>0</v>
      </c>
      <c r="H23" s="24">
        <f t="shared" si="4"/>
        <v>4223377.36</v>
      </c>
      <c r="I23" s="23">
        <v>4437375.63</v>
      </c>
      <c r="J23" s="18">
        <v>0</v>
      </c>
      <c r="K23" s="24">
        <f t="shared" si="5"/>
        <v>4437375.63</v>
      </c>
    </row>
    <row r="24" spans="1:11" ht="97.5" customHeight="1">
      <c r="A24" s="59" t="s">
        <v>156</v>
      </c>
      <c r="B24" s="62" t="s">
        <v>63</v>
      </c>
      <c r="C24" s="27">
        <v>19932.9</v>
      </c>
      <c r="D24" s="11">
        <v>0</v>
      </c>
      <c r="E24" s="24">
        <f t="shared" si="3"/>
        <v>19932.9</v>
      </c>
      <c r="F24" s="27">
        <v>21193.83</v>
      </c>
      <c r="G24" s="11">
        <v>0</v>
      </c>
      <c r="H24" s="24">
        <f t="shared" si="4"/>
        <v>21193.83</v>
      </c>
      <c r="I24" s="27">
        <v>21878.84</v>
      </c>
      <c r="J24" s="18">
        <v>0</v>
      </c>
      <c r="K24" s="24">
        <f t="shared" si="5"/>
        <v>21878.84</v>
      </c>
    </row>
    <row r="25" spans="1:11" ht="133.5" customHeight="1">
      <c r="A25" s="59" t="s">
        <v>152</v>
      </c>
      <c r="B25" s="62" t="s">
        <v>116</v>
      </c>
      <c r="C25" s="27">
        <v>19932.9</v>
      </c>
      <c r="D25" s="11">
        <v>0</v>
      </c>
      <c r="E25" s="24">
        <f t="shared" si="3"/>
        <v>19932.9</v>
      </c>
      <c r="F25" s="27">
        <v>21193.83</v>
      </c>
      <c r="G25" s="11">
        <v>0</v>
      </c>
      <c r="H25" s="24">
        <f t="shared" si="4"/>
        <v>21193.83</v>
      </c>
      <c r="I25" s="27">
        <v>21878.84</v>
      </c>
      <c r="J25" s="18">
        <v>0</v>
      </c>
      <c r="K25" s="24">
        <f t="shared" si="5"/>
        <v>21878.84</v>
      </c>
    </row>
    <row r="26" spans="1:11" ht="130.5" customHeight="1">
      <c r="A26" s="59" t="s">
        <v>115</v>
      </c>
      <c r="B26" s="62" t="s">
        <v>116</v>
      </c>
      <c r="C26" s="27">
        <v>19932.9</v>
      </c>
      <c r="D26" s="11">
        <v>0</v>
      </c>
      <c r="E26" s="24">
        <f t="shared" si="3"/>
        <v>19932.9</v>
      </c>
      <c r="F26" s="27">
        <v>21193.83</v>
      </c>
      <c r="G26" s="11">
        <v>0</v>
      </c>
      <c r="H26" s="24">
        <f t="shared" si="4"/>
        <v>21193.83</v>
      </c>
      <c r="I26" s="27">
        <v>21878.84</v>
      </c>
      <c r="J26" s="18">
        <v>0</v>
      </c>
      <c r="K26" s="24">
        <f t="shared" si="5"/>
        <v>21878.84</v>
      </c>
    </row>
    <row r="27" spans="1:11" ht="76.5" customHeight="1">
      <c r="A27" s="59" t="s">
        <v>157</v>
      </c>
      <c r="B27" s="62" t="s">
        <v>64</v>
      </c>
      <c r="C27" s="27">
        <v>5054720.84</v>
      </c>
      <c r="D27" s="11">
        <v>0</v>
      </c>
      <c r="E27" s="24">
        <f t="shared" si="3"/>
        <v>5054720.84</v>
      </c>
      <c r="F27" s="27">
        <v>5501159.26</v>
      </c>
      <c r="G27" s="11">
        <v>0</v>
      </c>
      <c r="H27" s="24">
        <f t="shared" si="4"/>
        <v>5501159.26</v>
      </c>
      <c r="I27" s="27">
        <v>5744631.1</v>
      </c>
      <c r="J27" s="18">
        <v>0</v>
      </c>
      <c r="K27" s="24">
        <f t="shared" si="5"/>
        <v>5744631.1</v>
      </c>
    </row>
    <row r="28" spans="1:11" ht="118.5" customHeight="1">
      <c r="A28" s="59" t="s">
        <v>153</v>
      </c>
      <c r="B28" s="62" t="s">
        <v>119</v>
      </c>
      <c r="C28" s="27">
        <v>5054720.84</v>
      </c>
      <c r="D28" s="11">
        <v>0</v>
      </c>
      <c r="E28" s="24">
        <f t="shared" si="3"/>
        <v>5054720.84</v>
      </c>
      <c r="F28" s="27">
        <v>5501159.26</v>
      </c>
      <c r="G28" s="11">
        <v>0</v>
      </c>
      <c r="H28" s="24">
        <f t="shared" si="4"/>
        <v>5501159.26</v>
      </c>
      <c r="I28" s="27">
        <v>5744631.1</v>
      </c>
      <c r="J28" s="18">
        <v>0</v>
      </c>
      <c r="K28" s="24">
        <f t="shared" si="5"/>
        <v>5744631.1</v>
      </c>
    </row>
    <row r="29" spans="1:11" ht="94.5" customHeight="1">
      <c r="A29" s="59" t="s">
        <v>120</v>
      </c>
      <c r="B29" s="62" t="s">
        <v>119</v>
      </c>
      <c r="C29" s="27">
        <v>5054720.84</v>
      </c>
      <c r="D29" s="11">
        <v>0</v>
      </c>
      <c r="E29" s="24">
        <f t="shared" si="3"/>
        <v>5054720.84</v>
      </c>
      <c r="F29" s="27">
        <v>5501159.26</v>
      </c>
      <c r="G29" s="11">
        <v>0</v>
      </c>
      <c r="H29" s="24">
        <f t="shared" si="4"/>
        <v>5501159.26</v>
      </c>
      <c r="I29" s="27">
        <v>5744631.1</v>
      </c>
      <c r="J29" s="18">
        <v>0</v>
      </c>
      <c r="K29" s="24">
        <f t="shared" si="5"/>
        <v>5744631.1</v>
      </c>
    </row>
    <row r="30" spans="1:11" ht="59.25" customHeight="1">
      <c r="A30" s="59" t="s">
        <v>158</v>
      </c>
      <c r="B30" s="62" t="s">
        <v>65</v>
      </c>
      <c r="C30" s="27">
        <v>-499409.1</v>
      </c>
      <c r="D30" s="11">
        <v>0</v>
      </c>
      <c r="E30" s="24">
        <f t="shared" si="3"/>
        <v>-499409.1</v>
      </c>
      <c r="F30" s="27">
        <v>-584059.58</v>
      </c>
      <c r="G30" s="11">
        <v>0</v>
      </c>
      <c r="H30" s="24">
        <f t="shared" si="4"/>
        <v>-584059.58</v>
      </c>
      <c r="I30" s="27">
        <v>-563207.31</v>
      </c>
      <c r="J30" s="18">
        <v>0</v>
      </c>
      <c r="K30" s="24">
        <f t="shared" si="5"/>
        <v>-563207.31</v>
      </c>
    </row>
    <row r="31" spans="1:11" ht="94.5" customHeight="1">
      <c r="A31" s="59" t="s">
        <v>154</v>
      </c>
      <c r="B31" s="62" t="s">
        <v>118</v>
      </c>
      <c r="C31" s="27">
        <v>-99409.1</v>
      </c>
      <c r="D31" s="11">
        <v>0</v>
      </c>
      <c r="E31" s="24">
        <f t="shared" si="3"/>
        <v>-99409.1</v>
      </c>
      <c r="F31" s="27">
        <v>-584059.58</v>
      </c>
      <c r="G31" s="11">
        <v>0</v>
      </c>
      <c r="H31" s="24">
        <f t="shared" si="4"/>
        <v>-584059.58</v>
      </c>
      <c r="I31" s="27">
        <v>-563207.31</v>
      </c>
      <c r="J31" s="18">
        <v>0</v>
      </c>
      <c r="K31" s="24">
        <f t="shared" si="5"/>
        <v>-563207.31</v>
      </c>
    </row>
    <row r="32" spans="1:11" ht="114" customHeight="1">
      <c r="A32" s="59" t="s">
        <v>117</v>
      </c>
      <c r="B32" s="62" t="s">
        <v>118</v>
      </c>
      <c r="C32" s="27">
        <v>-499409.1</v>
      </c>
      <c r="D32" s="11">
        <v>0</v>
      </c>
      <c r="E32" s="24">
        <f t="shared" si="3"/>
        <v>-499409.1</v>
      </c>
      <c r="F32" s="27">
        <v>-584059.58</v>
      </c>
      <c r="G32" s="11">
        <v>0</v>
      </c>
      <c r="H32" s="24">
        <f t="shared" si="4"/>
        <v>-584059.58</v>
      </c>
      <c r="I32" s="27">
        <v>-563207.31</v>
      </c>
      <c r="J32" s="18">
        <v>0</v>
      </c>
      <c r="K32" s="24">
        <f t="shared" si="5"/>
        <v>-563207.31</v>
      </c>
    </row>
    <row r="33" spans="1:11" ht="21" customHeight="1">
      <c r="A33" s="55" t="s">
        <v>17</v>
      </c>
      <c r="B33" s="61" t="s">
        <v>18</v>
      </c>
      <c r="C33" s="21">
        <f>C35+C39+C37</f>
        <v>2343000</v>
      </c>
      <c r="D33" s="4">
        <f>D35+D39+D37</f>
        <v>0</v>
      </c>
      <c r="E33" s="22">
        <f>E35+E39+E37</f>
        <v>2343000</v>
      </c>
      <c r="F33" s="21">
        <f>F35+F39+F37</f>
        <v>1195500</v>
      </c>
      <c r="G33" s="4">
        <v>0</v>
      </c>
      <c r="H33" s="22">
        <f>H35+H39+H37</f>
        <v>1195500</v>
      </c>
      <c r="I33" s="21">
        <f>I35+I39+I37</f>
        <v>971500</v>
      </c>
      <c r="J33" s="18">
        <v>0</v>
      </c>
      <c r="K33" s="22">
        <f>K35+K39+K37</f>
        <v>971500</v>
      </c>
    </row>
    <row r="34" spans="1:11" ht="21" customHeight="1">
      <c r="A34" s="59" t="s">
        <v>159</v>
      </c>
      <c r="B34" s="63" t="s">
        <v>20</v>
      </c>
      <c r="C34" s="23">
        <v>1520000</v>
      </c>
      <c r="D34" s="5">
        <v>0</v>
      </c>
      <c r="E34" s="24">
        <f aca="true" t="shared" si="6" ref="E34:E43">C34+D34</f>
        <v>1520000</v>
      </c>
      <c r="F34" s="23">
        <v>300000</v>
      </c>
      <c r="G34" s="5">
        <v>0</v>
      </c>
      <c r="H34" s="24">
        <v>300000</v>
      </c>
      <c r="I34" s="23">
        <v>0</v>
      </c>
      <c r="J34" s="18">
        <v>0</v>
      </c>
      <c r="K34" s="24">
        <v>0</v>
      </c>
    </row>
    <row r="35" spans="1:11" ht="26.25" customHeight="1">
      <c r="A35" s="59" t="s">
        <v>19</v>
      </c>
      <c r="B35" s="63" t="s">
        <v>20</v>
      </c>
      <c r="C35" s="23">
        <v>1520000</v>
      </c>
      <c r="D35" s="5">
        <v>0</v>
      </c>
      <c r="E35" s="24">
        <f t="shared" si="6"/>
        <v>1520000</v>
      </c>
      <c r="F35" s="23">
        <v>300000</v>
      </c>
      <c r="G35" s="5">
        <v>0</v>
      </c>
      <c r="H35" s="24">
        <v>300000</v>
      </c>
      <c r="I35" s="23">
        <v>0</v>
      </c>
      <c r="J35" s="18">
        <v>0</v>
      </c>
      <c r="K35" s="24">
        <v>0</v>
      </c>
    </row>
    <row r="36" spans="1:11" ht="26.25" customHeight="1">
      <c r="A36" s="59" t="s">
        <v>160</v>
      </c>
      <c r="B36" s="63" t="s">
        <v>22</v>
      </c>
      <c r="C36" s="23">
        <v>718000</v>
      </c>
      <c r="D36" s="5">
        <v>0</v>
      </c>
      <c r="E36" s="24">
        <f t="shared" si="6"/>
        <v>718000</v>
      </c>
      <c r="F36" s="23">
        <v>784500</v>
      </c>
      <c r="G36" s="5">
        <v>0</v>
      </c>
      <c r="H36" s="24">
        <v>784500</v>
      </c>
      <c r="I36" s="23">
        <v>854500</v>
      </c>
      <c r="J36" s="18">
        <v>0</v>
      </c>
      <c r="K36" s="24">
        <v>854500</v>
      </c>
    </row>
    <row r="37" spans="1:11" ht="27" customHeight="1">
      <c r="A37" s="59" t="s">
        <v>21</v>
      </c>
      <c r="B37" s="63" t="s">
        <v>22</v>
      </c>
      <c r="C37" s="23">
        <v>718000</v>
      </c>
      <c r="D37" s="5">
        <v>0</v>
      </c>
      <c r="E37" s="24">
        <f t="shared" si="6"/>
        <v>718000</v>
      </c>
      <c r="F37" s="23">
        <v>784500</v>
      </c>
      <c r="G37" s="5">
        <v>0</v>
      </c>
      <c r="H37" s="24">
        <v>784500</v>
      </c>
      <c r="I37" s="23">
        <v>854500</v>
      </c>
      <c r="J37" s="18">
        <v>0</v>
      </c>
      <c r="K37" s="24">
        <v>854500</v>
      </c>
    </row>
    <row r="38" spans="1:11" ht="40.5" customHeight="1">
      <c r="A38" s="59" t="s">
        <v>161</v>
      </c>
      <c r="B38" s="63" t="s">
        <v>66</v>
      </c>
      <c r="C38" s="23">
        <v>105000</v>
      </c>
      <c r="D38" s="5">
        <v>0</v>
      </c>
      <c r="E38" s="24">
        <f t="shared" si="6"/>
        <v>105000</v>
      </c>
      <c r="F38" s="23">
        <v>111000</v>
      </c>
      <c r="G38" s="5">
        <v>0</v>
      </c>
      <c r="H38" s="24">
        <v>111000</v>
      </c>
      <c r="I38" s="23">
        <v>117000</v>
      </c>
      <c r="J38" s="18">
        <v>0</v>
      </c>
      <c r="K38" s="24">
        <v>117000</v>
      </c>
    </row>
    <row r="39" spans="1:11" ht="41.25" customHeight="1">
      <c r="A39" s="59" t="s">
        <v>60</v>
      </c>
      <c r="B39" s="63" t="s">
        <v>66</v>
      </c>
      <c r="C39" s="23">
        <v>105000</v>
      </c>
      <c r="D39" s="5">
        <v>0</v>
      </c>
      <c r="E39" s="24">
        <f t="shared" si="6"/>
        <v>105000</v>
      </c>
      <c r="F39" s="23">
        <v>111000</v>
      </c>
      <c r="G39" s="5">
        <v>0</v>
      </c>
      <c r="H39" s="24">
        <v>111000</v>
      </c>
      <c r="I39" s="23">
        <v>117000</v>
      </c>
      <c r="J39" s="18">
        <v>0</v>
      </c>
      <c r="K39" s="24">
        <v>117000</v>
      </c>
    </row>
    <row r="40" spans="1:11" ht="26.25" customHeight="1">
      <c r="A40" s="55" t="s">
        <v>23</v>
      </c>
      <c r="B40" s="61" t="s">
        <v>24</v>
      </c>
      <c r="C40" s="21">
        <f>C42</f>
        <v>1150000</v>
      </c>
      <c r="D40" s="4">
        <f>D42</f>
        <v>0</v>
      </c>
      <c r="E40" s="22">
        <f>E42</f>
        <v>1150000</v>
      </c>
      <c r="F40" s="21">
        <f>F42</f>
        <v>1200000</v>
      </c>
      <c r="G40" s="4">
        <v>0</v>
      </c>
      <c r="H40" s="22">
        <f>H42</f>
        <v>1200000</v>
      </c>
      <c r="I40" s="21">
        <f>I42</f>
        <v>1200000</v>
      </c>
      <c r="J40" s="18">
        <v>0</v>
      </c>
      <c r="K40" s="22">
        <f>K42</f>
        <v>1200000</v>
      </c>
    </row>
    <row r="41" spans="1:11" ht="41.25" customHeight="1">
      <c r="A41" s="59" t="s">
        <v>163</v>
      </c>
      <c r="B41" s="60" t="s">
        <v>162</v>
      </c>
      <c r="C41" s="23">
        <f>C42</f>
        <v>1150000</v>
      </c>
      <c r="D41" s="5">
        <f>D42</f>
        <v>0</v>
      </c>
      <c r="E41" s="24">
        <f>E42</f>
        <v>1150000</v>
      </c>
      <c r="F41" s="23">
        <v>1200000</v>
      </c>
      <c r="G41" s="5">
        <v>0</v>
      </c>
      <c r="H41" s="24">
        <v>1200000</v>
      </c>
      <c r="I41" s="23">
        <v>120000</v>
      </c>
      <c r="J41" s="18">
        <v>0</v>
      </c>
      <c r="K41" s="24">
        <v>120000</v>
      </c>
    </row>
    <row r="42" spans="1:11" ht="60.75" customHeight="1">
      <c r="A42" s="106" t="s">
        <v>25</v>
      </c>
      <c r="B42" s="107" t="s">
        <v>26</v>
      </c>
      <c r="C42" s="103">
        <v>1150000</v>
      </c>
      <c r="D42" s="5">
        <v>0</v>
      </c>
      <c r="E42" s="24">
        <f t="shared" si="6"/>
        <v>1150000</v>
      </c>
      <c r="F42" s="103">
        <v>1200000</v>
      </c>
      <c r="G42" s="5">
        <v>0</v>
      </c>
      <c r="H42" s="124">
        <v>1200000</v>
      </c>
      <c r="I42" s="103">
        <v>1200000</v>
      </c>
      <c r="J42" s="18">
        <v>0</v>
      </c>
      <c r="K42" s="124">
        <v>1200000</v>
      </c>
    </row>
    <row r="43" spans="1:11" ht="0.75" customHeight="1" hidden="1">
      <c r="A43" s="106"/>
      <c r="B43" s="107"/>
      <c r="C43" s="103"/>
      <c r="D43" s="5"/>
      <c r="E43" s="24">
        <f t="shared" si="6"/>
        <v>0</v>
      </c>
      <c r="F43" s="103"/>
      <c r="G43" s="5"/>
      <c r="H43" s="124"/>
      <c r="I43" s="103"/>
      <c r="J43" s="18"/>
      <c r="K43" s="124"/>
    </row>
    <row r="44" spans="1:11" ht="54.75" customHeight="1">
      <c r="A44" s="55" t="s">
        <v>27</v>
      </c>
      <c r="B44" s="61" t="s">
        <v>28</v>
      </c>
      <c r="C44" s="21">
        <f>C45+C58</f>
        <v>1071083</v>
      </c>
      <c r="D44" s="4">
        <f>D45+D58</f>
        <v>138835.15</v>
      </c>
      <c r="E44" s="22">
        <f>E45+E58</f>
        <v>1209918.15</v>
      </c>
      <c r="F44" s="21">
        <f>F47+F48+F49+F50+F51+F53+F57+F59</f>
        <v>985800</v>
      </c>
      <c r="G44" s="4">
        <v>0</v>
      </c>
      <c r="H44" s="22">
        <f>H47+H48+H49+H50+H51+H53+H57+H59</f>
        <v>985800</v>
      </c>
      <c r="I44" s="21">
        <f>I47+I48+I49+I50+I51+I53+I57+I59</f>
        <v>995800</v>
      </c>
      <c r="J44" s="18">
        <v>0</v>
      </c>
      <c r="K44" s="22">
        <f>K47+K48+K49+K50+K51+K53+K57+K59</f>
        <v>995800</v>
      </c>
    </row>
    <row r="45" spans="1:11" ht="97.5" customHeight="1">
      <c r="A45" s="59" t="s">
        <v>214</v>
      </c>
      <c r="B45" s="62" t="s">
        <v>164</v>
      </c>
      <c r="C45" s="23">
        <f>C46+C52+C56+C54</f>
        <v>1068948</v>
      </c>
      <c r="D45" s="5">
        <f>D46+D52+D56+D54</f>
        <v>138835.15</v>
      </c>
      <c r="E45" s="24">
        <f>E46+E52+E56+E54</f>
        <v>1207783.15</v>
      </c>
      <c r="F45" s="23">
        <f>F46+F52+F56</f>
        <v>983800</v>
      </c>
      <c r="G45" s="5">
        <v>0</v>
      </c>
      <c r="H45" s="24">
        <f>H46+H52+H56</f>
        <v>983800</v>
      </c>
      <c r="I45" s="23">
        <f>I46+I52+I56</f>
        <v>993800</v>
      </c>
      <c r="J45" s="18">
        <v>0</v>
      </c>
      <c r="K45" s="24">
        <f>K46+K52+K56</f>
        <v>993800</v>
      </c>
    </row>
    <row r="46" spans="1:11" ht="72.75" customHeight="1">
      <c r="A46" s="59" t="s">
        <v>215</v>
      </c>
      <c r="B46" s="62" t="s">
        <v>165</v>
      </c>
      <c r="C46" s="28">
        <f>C47+C48+C49+C50+C51</f>
        <v>565000</v>
      </c>
      <c r="D46" s="12">
        <f>D47+D48+D49+D50+D51</f>
        <v>0</v>
      </c>
      <c r="E46" s="48">
        <f>E47+E48+E49+E50+E51</f>
        <v>565000</v>
      </c>
      <c r="F46" s="23">
        <f>F47+F48+F49+F50+F51</f>
        <v>570000</v>
      </c>
      <c r="G46" s="5">
        <v>0</v>
      </c>
      <c r="H46" s="24">
        <f>H47+H48+H49+H50+H51</f>
        <v>570000</v>
      </c>
      <c r="I46" s="23">
        <f>I47+I48+I49+I50+I51</f>
        <v>575000</v>
      </c>
      <c r="J46" s="18">
        <v>0</v>
      </c>
      <c r="K46" s="24">
        <f>K47+K48+K49+K50+K51</f>
        <v>575000</v>
      </c>
    </row>
    <row r="47" spans="1:11" ht="95.25" customHeight="1">
      <c r="A47" s="59" t="s">
        <v>121</v>
      </c>
      <c r="B47" s="64" t="s">
        <v>80</v>
      </c>
      <c r="C47" s="28">
        <v>65000</v>
      </c>
      <c r="D47" s="12">
        <v>0</v>
      </c>
      <c r="E47" s="48">
        <f aca="true" t="shared" si="7" ref="E47:E59">C47+D47</f>
        <v>65000</v>
      </c>
      <c r="F47" s="23">
        <v>67000</v>
      </c>
      <c r="G47" s="5">
        <v>0</v>
      </c>
      <c r="H47" s="24">
        <v>67000</v>
      </c>
      <c r="I47" s="23">
        <v>68000</v>
      </c>
      <c r="J47" s="18">
        <v>0</v>
      </c>
      <c r="K47" s="24">
        <v>68000</v>
      </c>
    </row>
    <row r="48" spans="1:11" ht="96.75" customHeight="1">
      <c r="A48" s="59" t="s">
        <v>122</v>
      </c>
      <c r="B48" s="64" t="s">
        <v>80</v>
      </c>
      <c r="C48" s="28">
        <v>44000</v>
      </c>
      <c r="D48" s="12">
        <v>0</v>
      </c>
      <c r="E48" s="48">
        <f t="shared" si="7"/>
        <v>44000</v>
      </c>
      <c r="F48" s="23">
        <v>45000</v>
      </c>
      <c r="G48" s="5">
        <v>0</v>
      </c>
      <c r="H48" s="24">
        <v>45000</v>
      </c>
      <c r="I48" s="23">
        <v>47000</v>
      </c>
      <c r="J48" s="18">
        <v>0</v>
      </c>
      <c r="K48" s="24">
        <v>47000</v>
      </c>
    </row>
    <row r="49" spans="1:11" ht="93" customHeight="1">
      <c r="A49" s="59" t="s">
        <v>123</v>
      </c>
      <c r="B49" s="64" t="s">
        <v>80</v>
      </c>
      <c r="C49" s="28">
        <v>18000</v>
      </c>
      <c r="D49" s="12">
        <v>0</v>
      </c>
      <c r="E49" s="48">
        <f t="shared" si="7"/>
        <v>18000</v>
      </c>
      <c r="F49" s="23">
        <v>20000</v>
      </c>
      <c r="G49" s="5">
        <v>0</v>
      </c>
      <c r="H49" s="24">
        <v>20000</v>
      </c>
      <c r="I49" s="23">
        <v>21000</v>
      </c>
      <c r="J49" s="18">
        <v>0</v>
      </c>
      <c r="K49" s="24">
        <v>21000</v>
      </c>
    </row>
    <row r="50" spans="1:11" ht="97.5" customHeight="1">
      <c r="A50" s="59" t="s">
        <v>124</v>
      </c>
      <c r="B50" s="64" t="s">
        <v>80</v>
      </c>
      <c r="C50" s="28">
        <v>38000</v>
      </c>
      <c r="D50" s="12">
        <v>0</v>
      </c>
      <c r="E50" s="48">
        <f t="shared" si="7"/>
        <v>38000</v>
      </c>
      <c r="F50" s="23">
        <v>38000</v>
      </c>
      <c r="G50" s="5">
        <v>0</v>
      </c>
      <c r="H50" s="24">
        <v>38000</v>
      </c>
      <c r="I50" s="23">
        <v>39000</v>
      </c>
      <c r="J50" s="18">
        <v>0</v>
      </c>
      <c r="K50" s="24">
        <v>39000</v>
      </c>
    </row>
    <row r="51" spans="1:11" ht="75" customHeight="1">
      <c r="A51" s="59" t="s">
        <v>73</v>
      </c>
      <c r="B51" s="65" t="s">
        <v>67</v>
      </c>
      <c r="C51" s="28">
        <v>400000</v>
      </c>
      <c r="D51" s="12">
        <v>0</v>
      </c>
      <c r="E51" s="48">
        <f t="shared" si="7"/>
        <v>400000</v>
      </c>
      <c r="F51" s="23">
        <v>400000</v>
      </c>
      <c r="G51" s="5">
        <v>0</v>
      </c>
      <c r="H51" s="24">
        <v>400000</v>
      </c>
      <c r="I51" s="23">
        <v>400000</v>
      </c>
      <c r="J51" s="18">
        <v>0</v>
      </c>
      <c r="K51" s="24">
        <v>400000</v>
      </c>
    </row>
    <row r="52" spans="1:11" ht="75" customHeight="1">
      <c r="A52" s="59" t="s">
        <v>167</v>
      </c>
      <c r="B52" s="65" t="s">
        <v>166</v>
      </c>
      <c r="C52" s="28">
        <v>320000</v>
      </c>
      <c r="D52" s="12">
        <v>0</v>
      </c>
      <c r="E52" s="48">
        <f t="shared" si="7"/>
        <v>320000</v>
      </c>
      <c r="F52" s="23">
        <v>325000</v>
      </c>
      <c r="G52" s="5">
        <v>0</v>
      </c>
      <c r="H52" s="24">
        <v>325000</v>
      </c>
      <c r="I52" s="23">
        <v>330000</v>
      </c>
      <c r="J52" s="18">
        <v>0</v>
      </c>
      <c r="K52" s="24">
        <v>330000</v>
      </c>
    </row>
    <row r="53" spans="1:11" ht="75" customHeight="1">
      <c r="A53" s="59" t="s">
        <v>125</v>
      </c>
      <c r="B53" s="66" t="s">
        <v>29</v>
      </c>
      <c r="C53" s="28">
        <v>320000</v>
      </c>
      <c r="D53" s="12"/>
      <c r="E53" s="48">
        <f t="shared" si="7"/>
        <v>320000</v>
      </c>
      <c r="F53" s="23">
        <v>325000</v>
      </c>
      <c r="G53" s="5">
        <v>0</v>
      </c>
      <c r="H53" s="24">
        <v>325000</v>
      </c>
      <c r="I53" s="23">
        <v>330000</v>
      </c>
      <c r="J53" s="18">
        <v>0</v>
      </c>
      <c r="K53" s="24">
        <v>330000</v>
      </c>
    </row>
    <row r="54" spans="1:11" ht="99" customHeight="1">
      <c r="A54" s="59" t="s">
        <v>213</v>
      </c>
      <c r="B54" s="67" t="s">
        <v>212</v>
      </c>
      <c r="C54" s="28">
        <f>C55</f>
        <v>95148</v>
      </c>
      <c r="D54" s="12">
        <f>D55</f>
        <v>138835.15</v>
      </c>
      <c r="E54" s="48">
        <f>E55</f>
        <v>233983.15</v>
      </c>
      <c r="F54" s="23"/>
      <c r="G54" s="5"/>
      <c r="H54" s="24"/>
      <c r="I54" s="23"/>
      <c r="J54" s="18"/>
      <c r="K54" s="24"/>
    </row>
    <row r="55" spans="1:11" ht="75" customHeight="1">
      <c r="A55" s="59" t="s">
        <v>210</v>
      </c>
      <c r="B55" s="66" t="s">
        <v>211</v>
      </c>
      <c r="C55" s="28">
        <v>95148</v>
      </c>
      <c r="D55" s="12">
        <f>80000+58835.15</f>
        <v>138835.15</v>
      </c>
      <c r="E55" s="48">
        <f t="shared" si="7"/>
        <v>233983.15</v>
      </c>
      <c r="F55" s="23"/>
      <c r="G55" s="5"/>
      <c r="H55" s="24"/>
      <c r="I55" s="23"/>
      <c r="J55" s="18"/>
      <c r="K55" s="24"/>
    </row>
    <row r="56" spans="1:11" ht="47.25" customHeight="1">
      <c r="A56" s="59" t="s">
        <v>171</v>
      </c>
      <c r="B56" s="66" t="s">
        <v>168</v>
      </c>
      <c r="C56" s="28">
        <f>C57</f>
        <v>88800</v>
      </c>
      <c r="D56" s="12">
        <f>D57</f>
        <v>0</v>
      </c>
      <c r="E56" s="48">
        <f>E57</f>
        <v>88800</v>
      </c>
      <c r="F56" s="23">
        <v>88800</v>
      </c>
      <c r="G56" s="5">
        <v>0</v>
      </c>
      <c r="H56" s="24">
        <v>88800</v>
      </c>
      <c r="I56" s="23">
        <v>88800</v>
      </c>
      <c r="J56" s="18">
        <v>0</v>
      </c>
      <c r="K56" s="24">
        <v>88800</v>
      </c>
    </row>
    <row r="57" spans="1:11" ht="39" customHeight="1">
      <c r="A57" s="59" t="s">
        <v>70</v>
      </c>
      <c r="B57" s="63" t="s">
        <v>71</v>
      </c>
      <c r="C57" s="28">
        <v>88800</v>
      </c>
      <c r="D57" s="12"/>
      <c r="E57" s="48">
        <f t="shared" si="7"/>
        <v>88800</v>
      </c>
      <c r="F57" s="23">
        <v>88800</v>
      </c>
      <c r="G57" s="5">
        <v>0</v>
      </c>
      <c r="H57" s="24">
        <v>88800</v>
      </c>
      <c r="I57" s="23">
        <v>88800</v>
      </c>
      <c r="J57" s="18">
        <v>0</v>
      </c>
      <c r="K57" s="24">
        <v>88800</v>
      </c>
    </row>
    <row r="58" spans="1:11" ht="94.5" customHeight="1">
      <c r="A58" s="59" t="s">
        <v>172</v>
      </c>
      <c r="B58" s="64" t="s">
        <v>169</v>
      </c>
      <c r="C58" s="28">
        <v>2135</v>
      </c>
      <c r="D58" s="12">
        <v>0</v>
      </c>
      <c r="E58" s="48">
        <f t="shared" si="7"/>
        <v>2135</v>
      </c>
      <c r="F58" s="23">
        <v>2000</v>
      </c>
      <c r="G58" s="5">
        <v>0</v>
      </c>
      <c r="H58" s="24">
        <v>2000</v>
      </c>
      <c r="I58" s="23">
        <v>2000</v>
      </c>
      <c r="J58" s="18">
        <v>0</v>
      </c>
      <c r="K58" s="24">
        <v>2000</v>
      </c>
    </row>
    <row r="59" spans="1:11" ht="95.25" customHeight="1">
      <c r="A59" s="59" t="s">
        <v>30</v>
      </c>
      <c r="B59" s="66" t="s">
        <v>31</v>
      </c>
      <c r="C59" s="28">
        <v>2135</v>
      </c>
      <c r="D59" s="12">
        <v>0</v>
      </c>
      <c r="E59" s="48">
        <f t="shared" si="7"/>
        <v>2135</v>
      </c>
      <c r="F59" s="23">
        <v>2000</v>
      </c>
      <c r="G59" s="5">
        <v>0</v>
      </c>
      <c r="H59" s="24">
        <v>2000</v>
      </c>
      <c r="I59" s="23">
        <v>2000</v>
      </c>
      <c r="J59" s="18">
        <v>0</v>
      </c>
      <c r="K59" s="24">
        <v>2000</v>
      </c>
    </row>
    <row r="60" spans="1:11" ht="25.5" customHeight="1">
      <c r="A60" s="104" t="s">
        <v>79</v>
      </c>
      <c r="B60" s="105" t="s">
        <v>93</v>
      </c>
      <c r="C60" s="52">
        <f>C63+C64+C65</f>
        <v>35500</v>
      </c>
      <c r="D60" s="50">
        <f>D63+D64+D65</f>
        <v>0</v>
      </c>
      <c r="E60" s="51">
        <f>E63+E64+E65</f>
        <v>35500</v>
      </c>
      <c r="F60" s="21">
        <f>F63+F64+F65</f>
        <v>36900</v>
      </c>
      <c r="G60" s="4">
        <v>0</v>
      </c>
      <c r="H60" s="22">
        <f>H63+H64+H65</f>
        <v>36900</v>
      </c>
      <c r="I60" s="21">
        <f>I63+I64+I65</f>
        <v>38300</v>
      </c>
      <c r="J60" s="18">
        <v>0</v>
      </c>
      <c r="K60" s="22">
        <f>K63+K64+K65</f>
        <v>38300</v>
      </c>
    </row>
    <row r="61" spans="1:11" ht="15.75" customHeight="1" hidden="1">
      <c r="A61" s="104"/>
      <c r="B61" s="105"/>
      <c r="C61" s="52"/>
      <c r="D61" s="50"/>
      <c r="E61" s="51"/>
      <c r="F61" s="41"/>
      <c r="G61" s="7"/>
      <c r="H61" s="42"/>
      <c r="I61" s="41"/>
      <c r="J61" s="18"/>
      <c r="K61" s="42"/>
    </row>
    <row r="62" spans="1:11" ht="18.75" customHeight="1">
      <c r="A62" s="59" t="s">
        <v>173</v>
      </c>
      <c r="B62" s="60" t="s">
        <v>170</v>
      </c>
      <c r="C62" s="28">
        <v>35500</v>
      </c>
      <c r="D62" s="12">
        <v>0</v>
      </c>
      <c r="E62" s="48">
        <f>C62+D62</f>
        <v>35500</v>
      </c>
      <c r="F62" s="23">
        <v>36900</v>
      </c>
      <c r="G62" s="5">
        <v>0</v>
      </c>
      <c r="H62" s="24">
        <v>36900</v>
      </c>
      <c r="I62" s="23">
        <v>38300</v>
      </c>
      <c r="J62" s="18">
        <v>0</v>
      </c>
      <c r="K62" s="24">
        <v>38300</v>
      </c>
    </row>
    <row r="63" spans="1:11" ht="24" customHeight="1">
      <c r="A63" s="59" t="s">
        <v>32</v>
      </c>
      <c r="B63" s="60" t="s">
        <v>33</v>
      </c>
      <c r="C63" s="28">
        <v>12600</v>
      </c>
      <c r="D63" s="12">
        <v>0</v>
      </c>
      <c r="E63" s="48">
        <f>C63+D63</f>
        <v>12600</v>
      </c>
      <c r="F63" s="23">
        <v>13100</v>
      </c>
      <c r="G63" s="5">
        <v>0</v>
      </c>
      <c r="H63" s="24">
        <v>13100</v>
      </c>
      <c r="I63" s="23">
        <v>13600</v>
      </c>
      <c r="J63" s="18">
        <v>0</v>
      </c>
      <c r="K63" s="24">
        <v>13600</v>
      </c>
    </row>
    <row r="64" spans="1:11" ht="18.75" customHeight="1">
      <c r="A64" s="59" t="s">
        <v>34</v>
      </c>
      <c r="B64" s="60" t="s">
        <v>35</v>
      </c>
      <c r="C64" s="28">
        <v>22900</v>
      </c>
      <c r="D64" s="12">
        <v>0</v>
      </c>
      <c r="E64" s="48">
        <f>C64+D64</f>
        <v>22900</v>
      </c>
      <c r="F64" s="23">
        <v>23800</v>
      </c>
      <c r="G64" s="5">
        <v>0</v>
      </c>
      <c r="H64" s="24">
        <v>23800</v>
      </c>
      <c r="I64" s="23">
        <v>24700</v>
      </c>
      <c r="J64" s="18">
        <v>0</v>
      </c>
      <c r="K64" s="24">
        <v>24700</v>
      </c>
    </row>
    <row r="65" spans="1:11" ht="18.75" customHeight="1" hidden="1">
      <c r="A65" s="59" t="s">
        <v>84</v>
      </c>
      <c r="B65" s="60" t="s">
        <v>85</v>
      </c>
      <c r="C65" s="28"/>
      <c r="D65" s="12"/>
      <c r="E65" s="48"/>
      <c r="F65" s="23"/>
      <c r="G65" s="5"/>
      <c r="H65" s="24"/>
      <c r="I65" s="23"/>
      <c r="J65" s="18"/>
      <c r="K65" s="24"/>
    </row>
    <row r="66" spans="1:11" ht="43.5" customHeight="1">
      <c r="A66" s="55" t="s">
        <v>36</v>
      </c>
      <c r="B66" s="61" t="s">
        <v>55</v>
      </c>
      <c r="C66" s="52">
        <f>C67+C73</f>
        <v>11734584</v>
      </c>
      <c r="D66" s="50">
        <f>D67+D73</f>
        <v>-3362035.15</v>
      </c>
      <c r="E66" s="51">
        <f>E67+E73</f>
        <v>8372548.85</v>
      </c>
      <c r="F66" s="21">
        <f>F68+F69+F70+F71+F74+F75+F76+F77+F78+F79+F80+F81+F82+F83</f>
        <v>11750332</v>
      </c>
      <c r="G66" s="4">
        <v>0</v>
      </c>
      <c r="H66" s="22">
        <f>H68+H69+H70+H71+H74+H75+H76+H77+H78+H79+H80+H81+H82+H83</f>
        <v>11750332</v>
      </c>
      <c r="I66" s="21">
        <f>I68+I69+I70+I71+I74+I75+I76+I77+I78+I79+I80+I81+I82+I83</f>
        <v>11750932</v>
      </c>
      <c r="J66" s="18">
        <v>0</v>
      </c>
      <c r="K66" s="22">
        <f>K68+K69+K70+K71+K74+K75+K76+K77+K78+K79+K80+K81+K82+K83</f>
        <v>11750932</v>
      </c>
    </row>
    <row r="67" spans="1:11" ht="34.5" customHeight="1">
      <c r="A67" s="59" t="s">
        <v>175</v>
      </c>
      <c r="B67" s="60" t="s">
        <v>174</v>
      </c>
      <c r="C67" s="28">
        <f>SUM(C68:C72)</f>
        <v>197500</v>
      </c>
      <c r="D67" s="12">
        <f>SUM(D68:D72)</f>
        <v>-143500</v>
      </c>
      <c r="E67" s="48">
        <f>SUM(E68:E72)</f>
        <v>54000</v>
      </c>
      <c r="F67" s="23">
        <f>F68+F69+F70+F71</f>
        <v>118000</v>
      </c>
      <c r="G67" s="5">
        <v>0</v>
      </c>
      <c r="H67" s="24">
        <f>H68+H69+H70+H71</f>
        <v>118000</v>
      </c>
      <c r="I67" s="23">
        <f>I68+I69+I70+I71</f>
        <v>118500</v>
      </c>
      <c r="J67" s="18">
        <v>0</v>
      </c>
      <c r="K67" s="24">
        <f>K68+K69+K70+K71</f>
        <v>118500</v>
      </c>
    </row>
    <row r="68" spans="1:11" ht="39" customHeight="1">
      <c r="A68" s="59" t="s">
        <v>91</v>
      </c>
      <c r="B68" s="63" t="s">
        <v>187</v>
      </c>
      <c r="C68" s="28">
        <v>1500</v>
      </c>
      <c r="D68" s="12">
        <v>0</v>
      </c>
      <c r="E68" s="48">
        <f>C68+D68</f>
        <v>1500</v>
      </c>
      <c r="F68" s="23">
        <v>2000</v>
      </c>
      <c r="G68" s="5">
        <v>0</v>
      </c>
      <c r="H68" s="24">
        <v>2000</v>
      </c>
      <c r="I68" s="23">
        <v>2500</v>
      </c>
      <c r="J68" s="18">
        <v>0</v>
      </c>
      <c r="K68" s="24">
        <v>2500</v>
      </c>
    </row>
    <row r="69" spans="1:11" ht="38.25" customHeight="1">
      <c r="A69" s="59" t="s">
        <v>143</v>
      </c>
      <c r="B69" s="63" t="s">
        <v>187</v>
      </c>
      <c r="C69" s="28">
        <v>70000</v>
      </c>
      <c r="D69" s="12">
        <v>-58500</v>
      </c>
      <c r="E69" s="48">
        <f>C69+D69</f>
        <v>11500</v>
      </c>
      <c r="F69" s="23">
        <v>70000</v>
      </c>
      <c r="G69" s="5">
        <v>0</v>
      </c>
      <c r="H69" s="24">
        <v>70000</v>
      </c>
      <c r="I69" s="23">
        <v>70000</v>
      </c>
      <c r="J69" s="18">
        <v>0</v>
      </c>
      <c r="K69" s="24">
        <v>70000</v>
      </c>
    </row>
    <row r="70" spans="1:11" ht="36" customHeight="1">
      <c r="A70" s="59" t="s">
        <v>141</v>
      </c>
      <c r="B70" s="63" t="s">
        <v>187</v>
      </c>
      <c r="C70" s="28">
        <v>16000</v>
      </c>
      <c r="D70" s="12">
        <v>0</v>
      </c>
      <c r="E70" s="48">
        <f>C70+D70</f>
        <v>16000</v>
      </c>
      <c r="F70" s="23">
        <v>16000</v>
      </c>
      <c r="G70" s="5">
        <v>0</v>
      </c>
      <c r="H70" s="24">
        <v>16000</v>
      </c>
      <c r="I70" s="23">
        <v>16000</v>
      </c>
      <c r="J70" s="18">
        <v>0</v>
      </c>
      <c r="K70" s="24">
        <v>16000</v>
      </c>
    </row>
    <row r="71" spans="1:11" ht="35.25" customHeight="1">
      <c r="A71" s="59" t="s">
        <v>142</v>
      </c>
      <c r="B71" s="63" t="s">
        <v>187</v>
      </c>
      <c r="C71" s="28">
        <v>30000</v>
      </c>
      <c r="D71" s="12">
        <v>-5000</v>
      </c>
      <c r="E71" s="48">
        <f>C71+D71</f>
        <v>25000</v>
      </c>
      <c r="F71" s="23">
        <v>30000</v>
      </c>
      <c r="G71" s="5">
        <v>0</v>
      </c>
      <c r="H71" s="24">
        <v>30000</v>
      </c>
      <c r="I71" s="23">
        <v>30000</v>
      </c>
      <c r="J71" s="18">
        <v>0</v>
      </c>
      <c r="K71" s="24">
        <v>30000</v>
      </c>
    </row>
    <row r="72" spans="1:11" ht="35.25" customHeight="1">
      <c r="A72" s="59" t="s">
        <v>257</v>
      </c>
      <c r="B72" s="63" t="s">
        <v>187</v>
      </c>
      <c r="C72" s="28">
        <v>80000</v>
      </c>
      <c r="D72" s="12">
        <v>-80000</v>
      </c>
      <c r="E72" s="48">
        <f>C72+D72</f>
        <v>0</v>
      </c>
      <c r="F72" s="23"/>
      <c r="G72" s="5"/>
      <c r="H72" s="24"/>
      <c r="I72" s="23"/>
      <c r="J72" s="18"/>
      <c r="K72" s="24"/>
    </row>
    <row r="73" spans="1:11" ht="28.5" customHeight="1">
      <c r="A73" s="59" t="s">
        <v>177</v>
      </c>
      <c r="B73" s="63" t="s">
        <v>176</v>
      </c>
      <c r="C73" s="28">
        <f>SUM(C74:C83)</f>
        <v>11537084</v>
      </c>
      <c r="D73" s="12">
        <f>SUM(D74:D83)</f>
        <v>-3218535.15</v>
      </c>
      <c r="E73" s="48">
        <f>SUM(E74:E83)</f>
        <v>8318548.85</v>
      </c>
      <c r="F73" s="23">
        <f>F74+F75+F76+F77+F78+F79+F80+F81+F82+F83</f>
        <v>11632332</v>
      </c>
      <c r="G73" s="5">
        <v>0</v>
      </c>
      <c r="H73" s="24">
        <f>H74+H75+H76+H77+H78+H79+H80+H81+H82+H83</f>
        <v>11632332</v>
      </c>
      <c r="I73" s="23">
        <f>I74+I75+I76+I77+I78+I79+I80+I81+I82+I83</f>
        <v>11632432</v>
      </c>
      <c r="J73" s="18">
        <v>0</v>
      </c>
      <c r="K73" s="24">
        <f>K74+K75+K76+K77+K78+K79+K80+K81+K82+K83</f>
        <v>11632432</v>
      </c>
    </row>
    <row r="74" spans="1:11" ht="42.75" customHeight="1">
      <c r="A74" s="59" t="s">
        <v>92</v>
      </c>
      <c r="B74" s="68" t="s">
        <v>188</v>
      </c>
      <c r="C74" s="28">
        <v>5500</v>
      </c>
      <c r="D74" s="12">
        <v>0</v>
      </c>
      <c r="E74" s="48">
        <f aca="true" t="shared" si="8" ref="E74:E83">C74+D74</f>
        <v>5500</v>
      </c>
      <c r="F74" s="23">
        <v>5600</v>
      </c>
      <c r="G74" s="5">
        <v>0</v>
      </c>
      <c r="H74" s="24">
        <v>5600</v>
      </c>
      <c r="I74" s="23">
        <v>5700</v>
      </c>
      <c r="J74" s="18">
        <v>0</v>
      </c>
      <c r="K74" s="24">
        <v>5700</v>
      </c>
    </row>
    <row r="75" spans="1:11" ht="36.75" customHeight="1">
      <c r="A75" s="59" t="s">
        <v>146</v>
      </c>
      <c r="B75" s="63" t="s">
        <v>189</v>
      </c>
      <c r="C75" s="28">
        <v>963200</v>
      </c>
      <c r="D75" s="12">
        <v>-391500</v>
      </c>
      <c r="E75" s="48">
        <f t="shared" si="8"/>
        <v>571700</v>
      </c>
      <c r="F75" s="23">
        <v>963200</v>
      </c>
      <c r="G75" s="5">
        <v>0</v>
      </c>
      <c r="H75" s="24">
        <v>963200</v>
      </c>
      <c r="I75" s="23">
        <v>963200</v>
      </c>
      <c r="J75" s="18">
        <v>0</v>
      </c>
      <c r="K75" s="24">
        <v>963200</v>
      </c>
    </row>
    <row r="76" spans="1:11" ht="35.25" customHeight="1">
      <c r="A76" s="59" t="s">
        <v>37</v>
      </c>
      <c r="B76" s="63" t="s">
        <v>189</v>
      </c>
      <c r="C76" s="28">
        <v>5571000</v>
      </c>
      <c r="D76" s="12">
        <v>-1708700</v>
      </c>
      <c r="E76" s="48">
        <f t="shared" si="8"/>
        <v>3862300</v>
      </c>
      <c r="F76" s="23">
        <v>5571000</v>
      </c>
      <c r="G76" s="5">
        <v>0</v>
      </c>
      <c r="H76" s="24">
        <v>5571000</v>
      </c>
      <c r="I76" s="23">
        <v>5571000</v>
      </c>
      <c r="J76" s="18">
        <v>0</v>
      </c>
      <c r="K76" s="24">
        <v>5571000</v>
      </c>
    </row>
    <row r="77" spans="1:11" ht="36" customHeight="1">
      <c r="A77" s="59" t="s">
        <v>136</v>
      </c>
      <c r="B77" s="63" t="s">
        <v>189</v>
      </c>
      <c r="C77" s="28">
        <v>300000</v>
      </c>
      <c r="D77" s="12">
        <v>-120000</v>
      </c>
      <c r="E77" s="48">
        <f t="shared" si="8"/>
        <v>180000</v>
      </c>
      <c r="F77" s="23">
        <v>300000</v>
      </c>
      <c r="G77" s="5">
        <v>0</v>
      </c>
      <c r="H77" s="24">
        <v>300000</v>
      </c>
      <c r="I77" s="23">
        <v>300000</v>
      </c>
      <c r="J77" s="18">
        <v>0</v>
      </c>
      <c r="K77" s="24">
        <v>300000</v>
      </c>
    </row>
    <row r="78" spans="1:11" ht="36" customHeight="1">
      <c r="A78" s="59" t="s">
        <v>137</v>
      </c>
      <c r="B78" s="63" t="s">
        <v>189</v>
      </c>
      <c r="C78" s="28">
        <v>96000</v>
      </c>
      <c r="D78" s="12">
        <v>-20500</v>
      </c>
      <c r="E78" s="48">
        <f t="shared" si="8"/>
        <v>75500</v>
      </c>
      <c r="F78" s="23">
        <v>96000</v>
      </c>
      <c r="G78" s="5">
        <v>0</v>
      </c>
      <c r="H78" s="24">
        <v>96000</v>
      </c>
      <c r="I78" s="23">
        <v>96000</v>
      </c>
      <c r="J78" s="18">
        <v>0</v>
      </c>
      <c r="K78" s="24">
        <v>96000</v>
      </c>
    </row>
    <row r="79" spans="1:11" ht="39" customHeight="1">
      <c r="A79" s="59" t="s">
        <v>138</v>
      </c>
      <c r="B79" s="63" t="s">
        <v>189</v>
      </c>
      <c r="C79" s="28">
        <v>327600</v>
      </c>
      <c r="D79" s="12">
        <v>-142600</v>
      </c>
      <c r="E79" s="48">
        <f t="shared" si="8"/>
        <v>185000</v>
      </c>
      <c r="F79" s="23">
        <v>327600</v>
      </c>
      <c r="G79" s="5">
        <v>0</v>
      </c>
      <c r="H79" s="24">
        <v>327600</v>
      </c>
      <c r="I79" s="23">
        <v>327600</v>
      </c>
      <c r="J79" s="18">
        <v>0</v>
      </c>
      <c r="K79" s="24">
        <v>327600</v>
      </c>
    </row>
    <row r="80" spans="1:11" ht="35.25" customHeight="1">
      <c r="A80" s="59" t="s">
        <v>139</v>
      </c>
      <c r="B80" s="63" t="s">
        <v>189</v>
      </c>
      <c r="C80" s="28">
        <v>2520000</v>
      </c>
      <c r="D80" s="12">
        <v>-564000</v>
      </c>
      <c r="E80" s="48">
        <f t="shared" si="8"/>
        <v>1956000</v>
      </c>
      <c r="F80" s="23">
        <v>2520000</v>
      </c>
      <c r="G80" s="5">
        <v>0</v>
      </c>
      <c r="H80" s="24">
        <v>2520000</v>
      </c>
      <c r="I80" s="23">
        <v>2520000</v>
      </c>
      <c r="J80" s="18">
        <v>0</v>
      </c>
      <c r="K80" s="24">
        <v>2520000</v>
      </c>
    </row>
    <row r="81" spans="1:11" ht="37.5" customHeight="1">
      <c r="A81" s="59" t="s">
        <v>140</v>
      </c>
      <c r="B81" s="63" t="s">
        <v>189</v>
      </c>
      <c r="C81" s="28">
        <v>837860</v>
      </c>
      <c r="D81" s="12">
        <v>-200000</v>
      </c>
      <c r="E81" s="48">
        <f t="shared" si="8"/>
        <v>637860</v>
      </c>
      <c r="F81" s="23">
        <v>837860</v>
      </c>
      <c r="G81" s="5">
        <v>0</v>
      </c>
      <c r="H81" s="24">
        <v>837860</v>
      </c>
      <c r="I81" s="23">
        <v>837860</v>
      </c>
      <c r="J81" s="18"/>
      <c r="K81" s="24">
        <v>837860</v>
      </c>
    </row>
    <row r="82" spans="1:11" ht="37.5" customHeight="1">
      <c r="A82" s="59" t="s">
        <v>144</v>
      </c>
      <c r="B82" s="63" t="s">
        <v>189</v>
      </c>
      <c r="C82" s="28">
        <v>142140</v>
      </c>
      <c r="D82" s="12">
        <v>-12400</v>
      </c>
      <c r="E82" s="48">
        <f t="shared" si="8"/>
        <v>129740</v>
      </c>
      <c r="F82" s="23">
        <v>142140</v>
      </c>
      <c r="G82" s="5">
        <v>0</v>
      </c>
      <c r="H82" s="24">
        <v>142140</v>
      </c>
      <c r="I82" s="23">
        <v>142140</v>
      </c>
      <c r="J82" s="18">
        <v>0</v>
      </c>
      <c r="K82" s="24">
        <v>142140</v>
      </c>
    </row>
    <row r="83" spans="1:11" ht="39.75" customHeight="1">
      <c r="A83" s="59" t="s">
        <v>145</v>
      </c>
      <c r="B83" s="63" t="s">
        <v>189</v>
      </c>
      <c r="C83" s="28">
        <v>773784</v>
      </c>
      <c r="D83" s="12">
        <v>-58835.15</v>
      </c>
      <c r="E83" s="48">
        <f t="shared" si="8"/>
        <v>714948.85</v>
      </c>
      <c r="F83" s="23">
        <v>868932</v>
      </c>
      <c r="G83" s="5">
        <v>0</v>
      </c>
      <c r="H83" s="24">
        <v>868932</v>
      </c>
      <c r="I83" s="23">
        <v>868932</v>
      </c>
      <c r="J83" s="18">
        <v>0</v>
      </c>
      <c r="K83" s="24">
        <v>868932</v>
      </c>
    </row>
    <row r="84" spans="1:11" ht="37.5" customHeight="1">
      <c r="A84" s="55" t="s">
        <v>38</v>
      </c>
      <c r="B84" s="56" t="s">
        <v>51</v>
      </c>
      <c r="C84" s="52">
        <f>C85+C87</f>
        <v>20010100</v>
      </c>
      <c r="D84" s="50">
        <f>D85+D87</f>
        <v>-5486129.1</v>
      </c>
      <c r="E84" s="51">
        <f>E85+E87</f>
        <v>14523970.9</v>
      </c>
      <c r="F84" s="21">
        <f aca="true" t="shared" si="9" ref="F84:K84">F86+F88+F89+F90+F91+F92</f>
        <v>950600</v>
      </c>
      <c r="G84" s="4">
        <f t="shared" si="9"/>
        <v>0</v>
      </c>
      <c r="H84" s="22">
        <f t="shared" si="9"/>
        <v>950600</v>
      </c>
      <c r="I84" s="21">
        <f t="shared" si="9"/>
        <v>951100</v>
      </c>
      <c r="J84" s="4">
        <f t="shared" si="9"/>
        <v>0</v>
      </c>
      <c r="K84" s="22">
        <f t="shared" si="9"/>
        <v>951100</v>
      </c>
    </row>
    <row r="85" spans="1:11" ht="94.5" customHeight="1">
      <c r="A85" s="59" t="s">
        <v>209</v>
      </c>
      <c r="B85" s="69" t="s">
        <v>178</v>
      </c>
      <c r="C85" s="28">
        <f>C86</f>
        <v>19850100</v>
      </c>
      <c r="D85" s="12">
        <f>D86</f>
        <v>-5486129.1</v>
      </c>
      <c r="E85" s="48">
        <f>E86</f>
        <v>14363970.9</v>
      </c>
      <c r="F85" s="23">
        <v>550000</v>
      </c>
      <c r="G85" s="5">
        <f>G86</f>
        <v>0</v>
      </c>
      <c r="H85" s="24">
        <f>F85+G85</f>
        <v>550000</v>
      </c>
      <c r="I85" s="23">
        <v>791100</v>
      </c>
      <c r="J85" s="18">
        <v>0</v>
      </c>
      <c r="K85" s="24">
        <f>I85+J85</f>
        <v>791100</v>
      </c>
    </row>
    <row r="86" spans="1:11" ht="99" customHeight="1">
      <c r="A86" s="59" t="s">
        <v>39</v>
      </c>
      <c r="B86" s="65" t="s">
        <v>40</v>
      </c>
      <c r="C86" s="28">
        <v>19850100</v>
      </c>
      <c r="D86" s="28">
        <v>-5486129.1</v>
      </c>
      <c r="E86" s="48">
        <f>C86+D86</f>
        <v>14363970.9</v>
      </c>
      <c r="F86" s="23">
        <v>790600</v>
      </c>
      <c r="G86" s="5">
        <v>0</v>
      </c>
      <c r="H86" s="24">
        <f>F86+G86</f>
        <v>790600</v>
      </c>
      <c r="I86" s="23">
        <v>791100</v>
      </c>
      <c r="J86" s="18">
        <v>0</v>
      </c>
      <c r="K86" s="24">
        <f>I86+J86</f>
        <v>791100</v>
      </c>
    </row>
    <row r="87" spans="1:11" ht="40.5" customHeight="1">
      <c r="A87" s="59" t="s">
        <v>208</v>
      </c>
      <c r="B87" s="65" t="s">
        <v>179</v>
      </c>
      <c r="C87" s="28">
        <f>C88+C89+C90+C91+C92+C107</f>
        <v>160000</v>
      </c>
      <c r="D87" s="12">
        <f>D88+D89+D90+D91+D92+D107</f>
        <v>0</v>
      </c>
      <c r="E87" s="48">
        <f>E88+E89+E90+E91+E92+E107</f>
        <v>160000</v>
      </c>
      <c r="F87" s="23">
        <f>F88+F89+F90+F91+F92</f>
        <v>160000</v>
      </c>
      <c r="G87" s="5">
        <v>0</v>
      </c>
      <c r="H87" s="24">
        <f>H88+H89+H90+H91+H92</f>
        <v>160000</v>
      </c>
      <c r="I87" s="23">
        <f>I88+I89+I90+I91+I92</f>
        <v>160000</v>
      </c>
      <c r="J87" s="18">
        <v>0</v>
      </c>
      <c r="K87" s="24">
        <f>K88+K89+K90+K91+K92</f>
        <v>160000</v>
      </c>
    </row>
    <row r="88" spans="1:11" ht="60.75" customHeight="1">
      <c r="A88" s="59" t="s">
        <v>126</v>
      </c>
      <c r="B88" s="68" t="s">
        <v>81</v>
      </c>
      <c r="C88" s="53">
        <v>25000</v>
      </c>
      <c r="D88" s="49"/>
      <c r="E88" s="48">
        <f>C88+D88</f>
        <v>25000</v>
      </c>
      <c r="F88" s="27">
        <v>25000</v>
      </c>
      <c r="G88" s="11">
        <v>0</v>
      </c>
      <c r="H88" s="43">
        <v>25000</v>
      </c>
      <c r="I88" s="27">
        <v>25000</v>
      </c>
      <c r="J88" s="18">
        <v>0</v>
      </c>
      <c r="K88" s="43">
        <v>25000</v>
      </c>
    </row>
    <row r="89" spans="1:11" ht="58.5" customHeight="1">
      <c r="A89" s="59" t="s">
        <v>127</v>
      </c>
      <c r="B89" s="68" t="s">
        <v>81</v>
      </c>
      <c r="C89" s="28">
        <v>40000</v>
      </c>
      <c r="D89" s="12"/>
      <c r="E89" s="48">
        <f>C89+D89</f>
        <v>40000</v>
      </c>
      <c r="F89" s="23">
        <v>40000</v>
      </c>
      <c r="G89" s="5">
        <v>0</v>
      </c>
      <c r="H89" s="24">
        <v>40000</v>
      </c>
      <c r="I89" s="23">
        <v>40000</v>
      </c>
      <c r="J89" s="18">
        <v>0</v>
      </c>
      <c r="K89" s="24">
        <v>40000</v>
      </c>
    </row>
    <row r="90" spans="1:11" ht="61.5" customHeight="1">
      <c r="A90" s="59" t="s">
        <v>128</v>
      </c>
      <c r="B90" s="68" t="s">
        <v>81</v>
      </c>
      <c r="C90" s="28">
        <v>40000</v>
      </c>
      <c r="D90" s="12"/>
      <c r="E90" s="48">
        <f>C90+D90</f>
        <v>40000</v>
      </c>
      <c r="F90" s="23">
        <v>40000</v>
      </c>
      <c r="G90" s="5">
        <v>0</v>
      </c>
      <c r="H90" s="24">
        <v>40000</v>
      </c>
      <c r="I90" s="23">
        <v>40000</v>
      </c>
      <c r="J90" s="18">
        <v>0</v>
      </c>
      <c r="K90" s="24">
        <v>40000</v>
      </c>
    </row>
    <row r="91" spans="1:11" ht="60.75" customHeight="1">
      <c r="A91" s="59" t="s">
        <v>129</v>
      </c>
      <c r="B91" s="68" t="s">
        <v>81</v>
      </c>
      <c r="C91" s="28">
        <v>45000</v>
      </c>
      <c r="D91" s="12"/>
      <c r="E91" s="48">
        <f>C91+D91</f>
        <v>45000</v>
      </c>
      <c r="F91" s="23">
        <v>45000</v>
      </c>
      <c r="G91" s="5">
        <v>0</v>
      </c>
      <c r="H91" s="24">
        <v>45000</v>
      </c>
      <c r="I91" s="23">
        <v>45000</v>
      </c>
      <c r="J91" s="18">
        <v>0</v>
      </c>
      <c r="K91" s="24">
        <v>45000</v>
      </c>
    </row>
    <row r="92" spans="1:11" ht="55.5" customHeight="1">
      <c r="A92" s="59" t="s">
        <v>74</v>
      </c>
      <c r="B92" s="70" t="s">
        <v>69</v>
      </c>
      <c r="C92" s="23">
        <v>10000</v>
      </c>
      <c r="D92" s="12"/>
      <c r="E92" s="48">
        <f>C92+D92</f>
        <v>10000</v>
      </c>
      <c r="F92" s="23">
        <v>10000</v>
      </c>
      <c r="G92" s="5">
        <v>0</v>
      </c>
      <c r="H92" s="24">
        <v>10000</v>
      </c>
      <c r="I92" s="23">
        <v>10000</v>
      </c>
      <c r="J92" s="18">
        <v>0</v>
      </c>
      <c r="K92" s="24">
        <v>10000</v>
      </c>
    </row>
    <row r="93" spans="1:11" ht="21" customHeight="1" hidden="1">
      <c r="A93" s="55" t="s">
        <v>41</v>
      </c>
      <c r="B93" s="61" t="s">
        <v>42</v>
      </c>
      <c r="C93" s="21">
        <f aca="true" t="shared" si="10" ref="C93:K93">C94+C101++C103+C104</f>
        <v>0</v>
      </c>
      <c r="D93" s="50">
        <f t="shared" si="10"/>
        <v>0</v>
      </c>
      <c r="E93" s="51">
        <f t="shared" si="10"/>
        <v>0</v>
      </c>
      <c r="F93" s="21">
        <f t="shared" si="10"/>
        <v>0</v>
      </c>
      <c r="G93" s="4">
        <f t="shared" si="10"/>
        <v>0</v>
      </c>
      <c r="H93" s="22">
        <f t="shared" si="10"/>
        <v>0</v>
      </c>
      <c r="I93" s="21">
        <f t="shared" si="10"/>
        <v>0</v>
      </c>
      <c r="J93" s="4">
        <f t="shared" si="10"/>
        <v>0</v>
      </c>
      <c r="K93" s="22">
        <f t="shared" si="10"/>
        <v>0</v>
      </c>
    </row>
    <row r="94" spans="1:11" ht="37.5" customHeight="1" hidden="1">
      <c r="A94" s="59" t="s">
        <v>205</v>
      </c>
      <c r="B94" s="66" t="s">
        <v>181</v>
      </c>
      <c r="C94" s="29">
        <f aca="true" t="shared" si="11" ref="C94:J94">C97+C98+C99+C100</f>
        <v>0</v>
      </c>
      <c r="D94" s="12">
        <f t="shared" si="11"/>
        <v>0</v>
      </c>
      <c r="E94" s="48">
        <f t="shared" si="11"/>
        <v>0</v>
      </c>
      <c r="F94" s="29">
        <f t="shared" si="11"/>
        <v>0</v>
      </c>
      <c r="G94" s="8">
        <f t="shared" si="11"/>
        <v>0</v>
      </c>
      <c r="H94" s="30">
        <f t="shared" si="11"/>
        <v>0</v>
      </c>
      <c r="I94" s="29">
        <f t="shared" si="11"/>
        <v>0</v>
      </c>
      <c r="J94" s="8">
        <f t="shared" si="11"/>
        <v>0</v>
      </c>
      <c r="K94" s="30">
        <f>I94+J94</f>
        <v>0</v>
      </c>
    </row>
    <row r="95" spans="1:11" ht="21.75" customHeight="1" hidden="1">
      <c r="A95" s="59" t="s">
        <v>58</v>
      </c>
      <c r="B95" s="56" t="s">
        <v>57</v>
      </c>
      <c r="C95" s="21">
        <v>0</v>
      </c>
      <c r="D95" s="50"/>
      <c r="E95" s="51">
        <v>0</v>
      </c>
      <c r="F95" s="29">
        <v>0</v>
      </c>
      <c r="G95" s="8"/>
      <c r="H95" s="30">
        <v>0</v>
      </c>
      <c r="I95" s="29">
        <v>0</v>
      </c>
      <c r="J95" s="18"/>
      <c r="K95" s="30">
        <v>0</v>
      </c>
    </row>
    <row r="96" spans="1:11" ht="26.25" customHeight="1" hidden="1">
      <c r="A96" s="59" t="s">
        <v>59</v>
      </c>
      <c r="B96" s="71" t="s">
        <v>56</v>
      </c>
      <c r="C96" s="23">
        <v>0</v>
      </c>
      <c r="D96" s="12"/>
      <c r="E96" s="48">
        <v>0</v>
      </c>
      <c r="F96" s="29">
        <v>0</v>
      </c>
      <c r="G96" s="8"/>
      <c r="H96" s="30">
        <v>0</v>
      </c>
      <c r="I96" s="29">
        <v>0</v>
      </c>
      <c r="J96" s="18"/>
      <c r="K96" s="30">
        <v>0</v>
      </c>
    </row>
    <row r="97" spans="1:11" ht="92.25" customHeight="1" hidden="1">
      <c r="A97" s="59" t="s">
        <v>202</v>
      </c>
      <c r="B97" s="72" t="s">
        <v>130</v>
      </c>
      <c r="C97" s="23">
        <v>0</v>
      </c>
      <c r="D97" s="12">
        <v>0</v>
      </c>
      <c r="E97" s="48">
        <f aca="true" t="shared" si="12" ref="E97:E103">C97+D97</f>
        <v>0</v>
      </c>
      <c r="F97" s="23"/>
      <c r="G97" s="5"/>
      <c r="H97" s="24">
        <f aca="true" t="shared" si="13" ref="H97:H104">F97+G97</f>
        <v>0</v>
      </c>
      <c r="I97" s="23"/>
      <c r="J97" s="18"/>
      <c r="K97" s="30">
        <f aca="true" t="shared" si="14" ref="K97:K104">I97+J97</f>
        <v>0</v>
      </c>
    </row>
    <row r="98" spans="1:11" ht="2.25" customHeight="1" hidden="1">
      <c r="A98" s="59" t="s">
        <v>203</v>
      </c>
      <c r="B98" s="72" t="s">
        <v>131</v>
      </c>
      <c r="C98" s="23">
        <v>0</v>
      </c>
      <c r="D98" s="12">
        <v>0</v>
      </c>
      <c r="E98" s="48">
        <f t="shared" si="12"/>
        <v>0</v>
      </c>
      <c r="F98" s="23"/>
      <c r="G98" s="5"/>
      <c r="H98" s="24">
        <f t="shared" si="13"/>
        <v>0</v>
      </c>
      <c r="I98" s="23"/>
      <c r="J98" s="18"/>
      <c r="K98" s="30">
        <f t="shared" si="14"/>
        <v>0</v>
      </c>
    </row>
    <row r="99" spans="1:11" ht="98.25" customHeight="1" hidden="1">
      <c r="A99" s="59" t="s">
        <v>204</v>
      </c>
      <c r="B99" s="72" t="s">
        <v>132</v>
      </c>
      <c r="C99" s="23">
        <v>0</v>
      </c>
      <c r="D99" s="12">
        <v>0</v>
      </c>
      <c r="E99" s="48">
        <f t="shared" si="12"/>
        <v>0</v>
      </c>
      <c r="F99" s="23"/>
      <c r="G99" s="5"/>
      <c r="H99" s="24">
        <f t="shared" si="13"/>
        <v>0</v>
      </c>
      <c r="I99" s="23"/>
      <c r="J99" s="18"/>
      <c r="K99" s="30">
        <f t="shared" si="14"/>
        <v>0</v>
      </c>
    </row>
    <row r="100" spans="1:11" ht="97.5" customHeight="1" hidden="1">
      <c r="A100" s="59" t="s">
        <v>206</v>
      </c>
      <c r="B100" s="72" t="s">
        <v>133</v>
      </c>
      <c r="C100" s="23">
        <v>0</v>
      </c>
      <c r="D100" s="12">
        <v>0</v>
      </c>
      <c r="E100" s="48">
        <f t="shared" si="12"/>
        <v>0</v>
      </c>
      <c r="F100" s="23"/>
      <c r="G100" s="5"/>
      <c r="H100" s="24">
        <f t="shared" si="13"/>
        <v>0</v>
      </c>
      <c r="I100" s="23"/>
      <c r="J100" s="18"/>
      <c r="K100" s="30">
        <f t="shared" si="14"/>
        <v>0</v>
      </c>
    </row>
    <row r="101" spans="1:11" ht="109.5" customHeight="1" hidden="1">
      <c r="A101" s="59" t="s">
        <v>207</v>
      </c>
      <c r="B101" s="62" t="s">
        <v>180</v>
      </c>
      <c r="C101" s="29">
        <v>0</v>
      </c>
      <c r="D101" s="12">
        <v>0</v>
      </c>
      <c r="E101" s="48">
        <f t="shared" si="12"/>
        <v>0</v>
      </c>
      <c r="F101" s="29"/>
      <c r="G101" s="8"/>
      <c r="H101" s="24">
        <f t="shared" si="13"/>
        <v>0</v>
      </c>
      <c r="I101" s="29"/>
      <c r="J101" s="18"/>
      <c r="K101" s="30">
        <f t="shared" si="14"/>
        <v>0</v>
      </c>
    </row>
    <row r="102" spans="1:11" ht="81" customHeight="1" hidden="1">
      <c r="A102" s="59" t="s">
        <v>75</v>
      </c>
      <c r="B102" s="66" t="s">
        <v>87</v>
      </c>
      <c r="C102" s="29">
        <v>0</v>
      </c>
      <c r="D102" s="12">
        <v>0</v>
      </c>
      <c r="E102" s="48">
        <f t="shared" si="12"/>
        <v>0</v>
      </c>
      <c r="F102" s="29"/>
      <c r="G102" s="8"/>
      <c r="H102" s="24">
        <f t="shared" si="13"/>
        <v>0</v>
      </c>
      <c r="I102" s="29"/>
      <c r="J102" s="18"/>
      <c r="K102" s="30">
        <f t="shared" si="14"/>
        <v>0</v>
      </c>
    </row>
    <row r="103" spans="1:11" ht="57.75" customHeight="1" hidden="1">
      <c r="A103" s="59" t="s">
        <v>72</v>
      </c>
      <c r="B103" s="73" t="s">
        <v>86</v>
      </c>
      <c r="C103" s="29">
        <v>0</v>
      </c>
      <c r="D103" s="12">
        <v>0</v>
      </c>
      <c r="E103" s="48">
        <f t="shared" si="12"/>
        <v>0</v>
      </c>
      <c r="F103" s="29"/>
      <c r="G103" s="8"/>
      <c r="H103" s="24">
        <f t="shared" si="13"/>
        <v>0</v>
      </c>
      <c r="I103" s="29"/>
      <c r="J103" s="18"/>
      <c r="K103" s="30">
        <f t="shared" si="14"/>
        <v>0</v>
      </c>
    </row>
    <row r="104" spans="1:11" s="2" customFormat="1" ht="15" customHeight="1" hidden="1">
      <c r="A104" s="74" t="s">
        <v>76</v>
      </c>
      <c r="B104" s="75" t="s">
        <v>68</v>
      </c>
      <c r="C104" s="29">
        <v>0</v>
      </c>
      <c r="D104" s="12">
        <v>0</v>
      </c>
      <c r="E104" s="48">
        <v>0</v>
      </c>
      <c r="F104" s="29"/>
      <c r="G104" s="8"/>
      <c r="H104" s="24">
        <f t="shared" si="13"/>
        <v>0</v>
      </c>
      <c r="I104" s="29"/>
      <c r="J104" s="19"/>
      <c r="K104" s="30">
        <f t="shared" si="14"/>
        <v>0</v>
      </c>
    </row>
    <row r="105" spans="1:11" ht="18" customHeight="1" hidden="1">
      <c r="A105" s="59" t="s">
        <v>77</v>
      </c>
      <c r="B105" s="76" t="s">
        <v>68</v>
      </c>
      <c r="C105" s="29">
        <v>0</v>
      </c>
      <c r="D105" s="12"/>
      <c r="E105" s="48">
        <v>0</v>
      </c>
      <c r="F105" s="29"/>
      <c r="G105" s="8"/>
      <c r="H105" s="30">
        <v>0</v>
      </c>
      <c r="I105" s="29"/>
      <c r="J105" s="18"/>
      <c r="K105" s="30">
        <v>0</v>
      </c>
    </row>
    <row r="106" spans="1:11" ht="24" customHeight="1" hidden="1">
      <c r="A106" s="59" t="s">
        <v>78</v>
      </c>
      <c r="B106" s="76" t="s">
        <v>68</v>
      </c>
      <c r="C106" s="29">
        <v>0</v>
      </c>
      <c r="D106" s="12">
        <v>0</v>
      </c>
      <c r="E106" s="48">
        <f>C106+D106</f>
        <v>0</v>
      </c>
      <c r="F106" s="29"/>
      <c r="G106" s="8"/>
      <c r="H106" s="24">
        <f>F106+G106</f>
        <v>0</v>
      </c>
      <c r="I106" s="29"/>
      <c r="J106" s="18"/>
      <c r="K106" s="30">
        <f>I106+J106</f>
        <v>0</v>
      </c>
    </row>
    <row r="107" spans="1:11" ht="35.25" customHeight="1">
      <c r="A107" s="59" t="s">
        <v>266</v>
      </c>
      <c r="B107" s="76" t="s">
        <v>267</v>
      </c>
      <c r="C107" s="29">
        <v>0</v>
      </c>
      <c r="D107" s="12"/>
      <c r="E107" s="48">
        <f>C107+D107</f>
        <v>0</v>
      </c>
      <c r="F107" s="29"/>
      <c r="G107" s="8"/>
      <c r="H107" s="24"/>
      <c r="I107" s="29"/>
      <c r="J107" s="18"/>
      <c r="K107" s="30"/>
    </row>
    <row r="108" spans="1:11" ht="25.5" customHeight="1">
      <c r="A108" s="55" t="s">
        <v>43</v>
      </c>
      <c r="B108" s="56" t="s">
        <v>44</v>
      </c>
      <c r="C108" s="31">
        <f>C109+C153</f>
        <v>217703607.36999997</v>
      </c>
      <c r="D108" s="15">
        <f>D109+D153</f>
        <v>-3823857.81</v>
      </c>
      <c r="E108" s="32">
        <f>E109+E153</f>
        <v>213879749.55999997</v>
      </c>
      <c r="F108" s="31">
        <f>F109</f>
        <v>147538208.2</v>
      </c>
      <c r="G108" s="15">
        <f>G109+G153</f>
        <v>100000</v>
      </c>
      <c r="H108" s="32">
        <f>H109</f>
        <v>147638208.2</v>
      </c>
      <c r="I108" s="31">
        <f>I109</f>
        <v>208815543.95999998</v>
      </c>
      <c r="J108" s="15">
        <f>J109+J153</f>
        <v>0</v>
      </c>
      <c r="K108" s="32">
        <f>K109</f>
        <v>208815543.95999998</v>
      </c>
    </row>
    <row r="109" spans="1:11" ht="39.75" customHeight="1">
      <c r="A109" s="55" t="s">
        <v>45</v>
      </c>
      <c r="B109" s="61" t="s">
        <v>46</v>
      </c>
      <c r="C109" s="23">
        <f>C110+C113+C137+C146</f>
        <v>217703555.7</v>
      </c>
      <c r="D109" s="5">
        <f>D110+D113+D137+D146</f>
        <v>-3823857.81</v>
      </c>
      <c r="E109" s="24">
        <f>E110+E113+E137+E146</f>
        <v>213879697.89</v>
      </c>
      <c r="F109" s="23">
        <f>F111+F113+F137+F146</f>
        <v>147538208.2</v>
      </c>
      <c r="G109" s="5">
        <f>G113+G137+G146+G110</f>
        <v>100000</v>
      </c>
      <c r="H109" s="24">
        <f>H111+H113+H137+H146</f>
        <v>147638208.2</v>
      </c>
      <c r="I109" s="23">
        <f>I110+I113+I137+I146</f>
        <v>208815543.95999998</v>
      </c>
      <c r="J109" s="5">
        <f>J113+J137+J146+J110</f>
        <v>0</v>
      </c>
      <c r="K109" s="24">
        <f>K111+K113+K137+K146</f>
        <v>208815543.95999998</v>
      </c>
    </row>
    <row r="110" spans="1:11" ht="34.5" customHeight="1">
      <c r="A110" s="77" t="s">
        <v>223</v>
      </c>
      <c r="B110" s="78" t="s">
        <v>95</v>
      </c>
      <c r="C110" s="21">
        <f aca="true" t="shared" si="15" ref="C110:K110">C111+C112</f>
        <v>75659230</v>
      </c>
      <c r="D110" s="4">
        <f t="shared" si="15"/>
        <v>0</v>
      </c>
      <c r="E110" s="22">
        <f t="shared" si="15"/>
        <v>75659230</v>
      </c>
      <c r="F110" s="21">
        <f t="shared" si="15"/>
        <v>51102900</v>
      </c>
      <c r="G110" s="4">
        <f t="shared" si="15"/>
        <v>0</v>
      </c>
      <c r="H110" s="22">
        <f t="shared" si="15"/>
        <v>51102900</v>
      </c>
      <c r="I110" s="21">
        <f t="shared" si="15"/>
        <v>52626800</v>
      </c>
      <c r="J110" s="4">
        <f t="shared" si="15"/>
        <v>0</v>
      </c>
      <c r="K110" s="22">
        <f t="shared" si="15"/>
        <v>52626800</v>
      </c>
    </row>
    <row r="111" spans="1:11" ht="38.25" customHeight="1">
      <c r="A111" s="59" t="s">
        <v>99</v>
      </c>
      <c r="B111" s="63" t="s">
        <v>47</v>
      </c>
      <c r="C111" s="23">
        <v>66431600</v>
      </c>
      <c r="D111" s="5">
        <v>0</v>
      </c>
      <c r="E111" s="24">
        <f>C111+D111</f>
        <v>66431600</v>
      </c>
      <c r="F111" s="23">
        <v>51102900</v>
      </c>
      <c r="G111" s="5">
        <v>0</v>
      </c>
      <c r="H111" s="24">
        <f>F111+G111</f>
        <v>51102900</v>
      </c>
      <c r="I111" s="23">
        <v>52626800</v>
      </c>
      <c r="J111" s="18">
        <v>0</v>
      </c>
      <c r="K111" s="24">
        <f>I111+J111</f>
        <v>52626800</v>
      </c>
    </row>
    <row r="112" spans="1:11" ht="37.5" customHeight="1">
      <c r="A112" s="59" t="s">
        <v>134</v>
      </c>
      <c r="B112" s="63" t="s">
        <v>135</v>
      </c>
      <c r="C112" s="23">
        <v>9227630</v>
      </c>
      <c r="D112" s="5">
        <v>0</v>
      </c>
      <c r="E112" s="24">
        <f>C112+D112</f>
        <v>9227630</v>
      </c>
      <c r="F112" s="23">
        <v>0</v>
      </c>
      <c r="G112" s="5">
        <v>0</v>
      </c>
      <c r="H112" s="24">
        <v>0</v>
      </c>
      <c r="I112" s="23">
        <v>0</v>
      </c>
      <c r="J112" s="18">
        <v>0</v>
      </c>
      <c r="K112" s="24">
        <v>0</v>
      </c>
    </row>
    <row r="113" spans="1:11" ht="42.75" customHeight="1">
      <c r="A113" s="55" t="s">
        <v>100</v>
      </c>
      <c r="B113" s="79" t="s">
        <v>54</v>
      </c>
      <c r="C113" s="21">
        <f>C114+C116+C118+C121+C125+C129+C131+C133+C135</f>
        <v>57049495.510000005</v>
      </c>
      <c r="D113" s="4">
        <f>D114+D116+D118+D121+D123+D125+D127+D129+D131+D133+D135</f>
        <v>-4163633.81</v>
      </c>
      <c r="E113" s="22">
        <f>E114+E116+E121+E123+E125+E127+E129+E131+E133+E135</f>
        <v>52885861.69999999</v>
      </c>
      <c r="F113" s="21">
        <f aca="true" t="shared" si="16" ref="F113:K113">F114+F116+F118+F121+F123+F125+F127+F129+F131+F133+F135</f>
        <v>8356471.73</v>
      </c>
      <c r="G113" s="4">
        <f t="shared" si="16"/>
        <v>100000</v>
      </c>
      <c r="H113" s="22">
        <f t="shared" si="16"/>
        <v>8456471.73</v>
      </c>
      <c r="I113" s="21">
        <f t="shared" si="16"/>
        <v>68072671.49</v>
      </c>
      <c r="J113" s="4">
        <f t="shared" si="16"/>
        <v>0</v>
      </c>
      <c r="K113" s="22">
        <f t="shared" si="16"/>
        <v>68072671.49</v>
      </c>
    </row>
    <row r="114" spans="1:11" s="2" customFormat="1" ht="42.75" customHeight="1">
      <c r="A114" s="55" t="s">
        <v>264</v>
      </c>
      <c r="B114" s="79" t="s">
        <v>265</v>
      </c>
      <c r="C114" s="21">
        <f aca="true" t="shared" si="17" ref="C114:H114">C115</f>
        <v>0</v>
      </c>
      <c r="D114" s="4">
        <f t="shared" si="17"/>
        <v>1761662.45</v>
      </c>
      <c r="E114" s="22">
        <f t="shared" si="17"/>
        <v>1761662.45</v>
      </c>
      <c r="F114" s="21">
        <f t="shared" si="17"/>
        <v>0</v>
      </c>
      <c r="G114" s="4">
        <f t="shared" si="17"/>
        <v>100000</v>
      </c>
      <c r="H114" s="22">
        <f t="shared" si="17"/>
        <v>100000</v>
      </c>
      <c r="I114" s="21"/>
      <c r="J114" s="4"/>
      <c r="K114" s="22"/>
    </row>
    <row r="115" spans="1:11" ht="42.75" customHeight="1">
      <c r="A115" s="59" t="s">
        <v>263</v>
      </c>
      <c r="B115" s="63" t="s">
        <v>262</v>
      </c>
      <c r="C115" s="21">
        <v>0</v>
      </c>
      <c r="D115" s="5">
        <v>1761662.45</v>
      </c>
      <c r="E115" s="24">
        <f>C115+D115</f>
        <v>1761662.45</v>
      </c>
      <c r="F115" s="23">
        <v>0</v>
      </c>
      <c r="G115" s="5">
        <v>100000</v>
      </c>
      <c r="H115" s="24">
        <f>G115+F115</f>
        <v>100000</v>
      </c>
      <c r="I115" s="21"/>
      <c r="J115" s="4"/>
      <c r="K115" s="22"/>
    </row>
    <row r="116" spans="1:11" ht="94.5" customHeight="1">
      <c r="A116" s="55" t="s">
        <v>249</v>
      </c>
      <c r="B116" s="80" t="s">
        <v>247</v>
      </c>
      <c r="C116" s="21">
        <v>6006371.13</v>
      </c>
      <c r="D116" s="4">
        <v>0</v>
      </c>
      <c r="E116" s="22">
        <f>C116+D116</f>
        <v>6006371.13</v>
      </c>
      <c r="F116" s="21">
        <f>F117</f>
        <v>5771594.4</v>
      </c>
      <c r="G116" s="4">
        <f>G117</f>
        <v>0</v>
      </c>
      <c r="H116" s="22">
        <f>H117</f>
        <v>5771594.4</v>
      </c>
      <c r="I116" s="44">
        <v>6123759.49</v>
      </c>
      <c r="J116" s="19">
        <v>0</v>
      </c>
      <c r="K116" s="45">
        <f>I116+J116</f>
        <v>6123759.49</v>
      </c>
    </row>
    <row r="117" spans="1:11" ht="95.25" customHeight="1">
      <c r="A117" s="59" t="s">
        <v>248</v>
      </c>
      <c r="B117" s="64" t="s">
        <v>246</v>
      </c>
      <c r="C117" s="23">
        <v>6006371.13</v>
      </c>
      <c r="D117" s="5">
        <v>0</v>
      </c>
      <c r="E117" s="24">
        <f>C117+D117</f>
        <v>6006371.13</v>
      </c>
      <c r="F117" s="23">
        <v>5771594.4</v>
      </c>
      <c r="G117" s="5">
        <v>0</v>
      </c>
      <c r="H117" s="24">
        <f>G117+F117</f>
        <v>5771594.4</v>
      </c>
      <c r="I117" s="46">
        <v>6123759.49</v>
      </c>
      <c r="J117" s="18">
        <v>0</v>
      </c>
      <c r="K117" s="47">
        <f>I117+J117</f>
        <v>6123759.49</v>
      </c>
    </row>
    <row r="118" spans="1:11" s="2" customFormat="1" ht="133.5" customHeight="1">
      <c r="A118" s="55" t="s">
        <v>250</v>
      </c>
      <c r="B118" s="80" t="s">
        <v>199</v>
      </c>
      <c r="C118" s="21">
        <v>0</v>
      </c>
      <c r="D118" s="4">
        <v>0</v>
      </c>
      <c r="E118" s="22">
        <v>0</v>
      </c>
      <c r="F118" s="21">
        <v>0</v>
      </c>
      <c r="G118" s="4">
        <v>0</v>
      </c>
      <c r="H118" s="22">
        <v>0</v>
      </c>
      <c r="I118" s="21">
        <f>I119+I120</f>
        <v>61618582</v>
      </c>
      <c r="J118" s="4">
        <f>J119+J120</f>
        <v>0</v>
      </c>
      <c r="K118" s="22">
        <f>K119+K120</f>
        <v>61618582</v>
      </c>
    </row>
    <row r="119" spans="1:11" ht="112.5" customHeight="1">
      <c r="A119" s="59" t="s">
        <v>222</v>
      </c>
      <c r="B119" s="62" t="s">
        <v>198</v>
      </c>
      <c r="C119" s="21">
        <v>0</v>
      </c>
      <c r="D119" s="4">
        <v>0</v>
      </c>
      <c r="E119" s="22">
        <v>0</v>
      </c>
      <c r="F119" s="21">
        <v>0</v>
      </c>
      <c r="G119" s="4">
        <v>0</v>
      </c>
      <c r="H119" s="22">
        <v>0</v>
      </c>
      <c r="I119" s="21">
        <v>61002395</v>
      </c>
      <c r="J119" s="18">
        <v>0</v>
      </c>
      <c r="K119" s="24">
        <f>I119+J119</f>
        <v>61002395</v>
      </c>
    </row>
    <row r="120" spans="1:11" ht="100.5" customHeight="1">
      <c r="A120" s="59" t="s">
        <v>220</v>
      </c>
      <c r="B120" s="62" t="s">
        <v>200</v>
      </c>
      <c r="C120" s="21">
        <v>0</v>
      </c>
      <c r="D120" s="4">
        <v>0</v>
      </c>
      <c r="E120" s="22">
        <v>0</v>
      </c>
      <c r="F120" s="21">
        <v>0</v>
      </c>
      <c r="G120" s="4">
        <v>0</v>
      </c>
      <c r="H120" s="22">
        <v>0</v>
      </c>
      <c r="I120" s="21">
        <v>616187</v>
      </c>
      <c r="J120" s="18"/>
      <c r="K120" s="24">
        <f>I120+J120</f>
        <v>616187</v>
      </c>
    </row>
    <row r="121" spans="1:11" s="2" customFormat="1" ht="58.5" customHeight="1">
      <c r="A121" s="55" t="s">
        <v>221</v>
      </c>
      <c r="B121" s="79" t="s">
        <v>193</v>
      </c>
      <c r="C121" s="21">
        <v>1117058.69</v>
      </c>
      <c r="D121" s="4">
        <v>0</v>
      </c>
      <c r="E121" s="22">
        <f>C121+D121</f>
        <v>1117058.69</v>
      </c>
      <c r="F121" s="21">
        <v>0</v>
      </c>
      <c r="G121" s="4">
        <v>0</v>
      </c>
      <c r="H121" s="22">
        <v>0</v>
      </c>
      <c r="I121" s="21">
        <v>0</v>
      </c>
      <c r="J121" s="19">
        <v>0</v>
      </c>
      <c r="K121" s="22">
        <v>0</v>
      </c>
    </row>
    <row r="122" spans="1:11" ht="63.75" customHeight="1">
      <c r="A122" s="59" t="s">
        <v>201</v>
      </c>
      <c r="B122" s="63" t="s">
        <v>192</v>
      </c>
      <c r="C122" s="23">
        <v>1117058.69</v>
      </c>
      <c r="D122" s="5">
        <v>0</v>
      </c>
      <c r="E122" s="24">
        <f>C122+D122</f>
        <v>1117058.69</v>
      </c>
      <c r="F122" s="21">
        <v>0</v>
      </c>
      <c r="G122" s="4">
        <v>0</v>
      </c>
      <c r="H122" s="22">
        <v>0</v>
      </c>
      <c r="I122" s="21">
        <v>0</v>
      </c>
      <c r="J122" s="18">
        <v>0</v>
      </c>
      <c r="K122" s="22">
        <v>0</v>
      </c>
    </row>
    <row r="123" spans="1:11" s="2" customFormat="1" ht="42" customHeight="1">
      <c r="A123" s="59" t="s">
        <v>260</v>
      </c>
      <c r="B123" s="79" t="s">
        <v>259</v>
      </c>
      <c r="C123" s="21">
        <f>C124</f>
        <v>0</v>
      </c>
      <c r="D123" s="4">
        <f>D124</f>
        <v>1508145.64</v>
      </c>
      <c r="E123" s="22">
        <f>E124</f>
        <v>1508145.64</v>
      </c>
      <c r="F123" s="21"/>
      <c r="G123" s="4"/>
      <c r="H123" s="22"/>
      <c r="I123" s="21"/>
      <c r="J123" s="19"/>
      <c r="K123" s="22"/>
    </row>
    <row r="124" spans="1:11" ht="75" customHeight="1">
      <c r="A124" s="59" t="s">
        <v>261</v>
      </c>
      <c r="B124" s="63" t="s">
        <v>258</v>
      </c>
      <c r="C124" s="23">
        <v>0</v>
      </c>
      <c r="D124" s="5">
        <v>1508145.64</v>
      </c>
      <c r="E124" s="24">
        <f>D124+C124</f>
        <v>1508145.64</v>
      </c>
      <c r="F124" s="21"/>
      <c r="G124" s="4"/>
      <c r="H124" s="22"/>
      <c r="I124" s="21"/>
      <c r="J124" s="18"/>
      <c r="K124" s="22"/>
    </row>
    <row r="125" spans="1:11" s="2" customFormat="1" ht="40.5" customHeight="1">
      <c r="A125" s="55" t="s">
        <v>251</v>
      </c>
      <c r="B125" s="79" t="s">
        <v>254</v>
      </c>
      <c r="C125" s="21">
        <f>C126</f>
        <v>5500000</v>
      </c>
      <c r="D125" s="4">
        <f>D126</f>
        <v>-837893</v>
      </c>
      <c r="E125" s="22">
        <f>E126</f>
        <v>4662107</v>
      </c>
      <c r="F125" s="21">
        <v>0</v>
      </c>
      <c r="G125" s="4">
        <v>0</v>
      </c>
      <c r="H125" s="22">
        <v>0</v>
      </c>
      <c r="I125" s="21">
        <v>0</v>
      </c>
      <c r="J125" s="19">
        <v>0</v>
      </c>
      <c r="K125" s="22">
        <v>0</v>
      </c>
    </row>
    <row r="126" spans="1:11" ht="78.75" customHeight="1">
      <c r="A126" s="59" t="s">
        <v>252</v>
      </c>
      <c r="B126" s="63" t="s">
        <v>253</v>
      </c>
      <c r="C126" s="23">
        <v>5500000</v>
      </c>
      <c r="D126" s="5">
        <v>-837893</v>
      </c>
      <c r="E126" s="24">
        <f>D126+C126</f>
        <v>4662107</v>
      </c>
      <c r="F126" s="21">
        <v>0</v>
      </c>
      <c r="G126" s="4">
        <v>0</v>
      </c>
      <c r="H126" s="22">
        <v>0</v>
      </c>
      <c r="I126" s="21">
        <v>0</v>
      </c>
      <c r="J126" s="18">
        <v>0</v>
      </c>
      <c r="K126" s="22">
        <v>0</v>
      </c>
    </row>
    <row r="127" spans="1:11" s="2" customFormat="1" ht="60" customHeight="1">
      <c r="A127" s="55" t="s">
        <v>240</v>
      </c>
      <c r="B127" s="79" t="s">
        <v>228</v>
      </c>
      <c r="C127" s="21">
        <v>0</v>
      </c>
      <c r="D127" s="4">
        <v>0</v>
      </c>
      <c r="E127" s="22">
        <v>0</v>
      </c>
      <c r="F127" s="21">
        <f>F128</f>
        <v>2254547.33</v>
      </c>
      <c r="G127" s="4">
        <f>G128</f>
        <v>0</v>
      </c>
      <c r="H127" s="22">
        <f>H128</f>
        <v>2254547.33</v>
      </c>
      <c r="I127" s="21">
        <v>0</v>
      </c>
      <c r="J127" s="19">
        <v>0</v>
      </c>
      <c r="K127" s="22">
        <v>0</v>
      </c>
    </row>
    <row r="128" spans="1:11" ht="60.75" customHeight="1">
      <c r="A128" s="59" t="s">
        <v>230</v>
      </c>
      <c r="B128" s="63" t="s">
        <v>227</v>
      </c>
      <c r="C128" s="21">
        <v>0</v>
      </c>
      <c r="D128" s="5">
        <v>0</v>
      </c>
      <c r="E128" s="24">
        <v>0</v>
      </c>
      <c r="F128" s="23">
        <v>2254547.33</v>
      </c>
      <c r="G128" s="5">
        <v>0</v>
      </c>
      <c r="H128" s="24">
        <f>F128+G128</f>
        <v>2254547.33</v>
      </c>
      <c r="I128" s="21"/>
      <c r="J128" s="18">
        <v>0</v>
      </c>
      <c r="K128" s="22">
        <v>0</v>
      </c>
    </row>
    <row r="129" spans="1:11" s="2" customFormat="1" ht="42.75" customHeight="1">
      <c r="A129" s="55" t="s">
        <v>241</v>
      </c>
      <c r="B129" s="79" t="s">
        <v>239</v>
      </c>
      <c r="C129" s="21">
        <f>C130</f>
        <v>7867291.24</v>
      </c>
      <c r="D129" s="4">
        <f>D130</f>
        <v>50891.12</v>
      </c>
      <c r="E129" s="22">
        <f>C129+D129</f>
        <v>7918182.36</v>
      </c>
      <c r="F129" s="21">
        <v>0</v>
      </c>
      <c r="G129" s="4">
        <v>0</v>
      </c>
      <c r="H129" s="22">
        <v>0</v>
      </c>
      <c r="I129" s="21">
        <v>0</v>
      </c>
      <c r="J129" s="19">
        <v>0</v>
      </c>
      <c r="K129" s="22">
        <v>0</v>
      </c>
    </row>
    <row r="130" spans="1:11" ht="43.5" customHeight="1">
      <c r="A130" s="59" t="s">
        <v>237</v>
      </c>
      <c r="B130" s="63" t="s">
        <v>238</v>
      </c>
      <c r="C130" s="23">
        <v>7867291.24</v>
      </c>
      <c r="D130" s="5">
        <v>50891.12</v>
      </c>
      <c r="E130" s="24">
        <f>C130+D130</f>
        <v>7918182.36</v>
      </c>
      <c r="F130" s="23"/>
      <c r="G130" s="5">
        <v>0</v>
      </c>
      <c r="H130" s="24">
        <v>0</v>
      </c>
      <c r="I130" s="21">
        <v>0</v>
      </c>
      <c r="J130" s="18">
        <v>0</v>
      </c>
      <c r="K130" s="22">
        <v>0</v>
      </c>
    </row>
    <row r="131" spans="1:11" s="2" customFormat="1" ht="27" customHeight="1">
      <c r="A131" s="55" t="s">
        <v>229</v>
      </c>
      <c r="B131" s="79" t="s">
        <v>231</v>
      </c>
      <c r="C131" s="21">
        <f>C132</f>
        <v>4507574.45</v>
      </c>
      <c r="D131" s="4">
        <f>D132</f>
        <v>0</v>
      </c>
      <c r="E131" s="22">
        <f>E132</f>
        <v>4507574.45</v>
      </c>
      <c r="F131" s="21">
        <v>0</v>
      </c>
      <c r="G131" s="4">
        <v>0</v>
      </c>
      <c r="H131" s="22">
        <v>0</v>
      </c>
      <c r="I131" s="21">
        <v>0</v>
      </c>
      <c r="J131" s="19">
        <v>0</v>
      </c>
      <c r="K131" s="22">
        <v>0</v>
      </c>
    </row>
    <row r="132" spans="1:11" ht="42.75" customHeight="1">
      <c r="A132" s="59" t="s">
        <v>110</v>
      </c>
      <c r="B132" s="63" t="s">
        <v>82</v>
      </c>
      <c r="C132" s="23">
        <v>4507574.45</v>
      </c>
      <c r="D132" s="5">
        <v>0</v>
      </c>
      <c r="E132" s="24">
        <f>C132+D132</f>
        <v>4507574.45</v>
      </c>
      <c r="F132" s="21">
        <v>0</v>
      </c>
      <c r="G132" s="4">
        <v>0</v>
      </c>
      <c r="H132" s="22">
        <v>0</v>
      </c>
      <c r="I132" s="21">
        <v>0</v>
      </c>
      <c r="J132" s="18">
        <v>0</v>
      </c>
      <c r="K132" s="22">
        <v>0</v>
      </c>
    </row>
    <row r="133" spans="1:11" s="2" customFormat="1" ht="60" customHeight="1">
      <c r="A133" s="55" t="s">
        <v>236</v>
      </c>
      <c r="B133" s="79" t="s">
        <v>235</v>
      </c>
      <c r="C133" s="21">
        <f>C134</f>
        <v>19545054.83</v>
      </c>
      <c r="D133" s="4">
        <f>D134</f>
        <v>-6016248.37</v>
      </c>
      <c r="E133" s="22">
        <f>E134</f>
        <v>13528806.459999997</v>
      </c>
      <c r="F133" s="21">
        <v>0</v>
      </c>
      <c r="G133" s="4">
        <v>0</v>
      </c>
      <c r="H133" s="22">
        <v>0</v>
      </c>
      <c r="I133" s="21">
        <v>0</v>
      </c>
      <c r="J133" s="19">
        <v>0</v>
      </c>
      <c r="K133" s="22">
        <v>0</v>
      </c>
    </row>
    <row r="134" spans="1:11" ht="72.75" customHeight="1">
      <c r="A134" s="59" t="s">
        <v>234</v>
      </c>
      <c r="B134" s="63" t="s">
        <v>233</v>
      </c>
      <c r="C134" s="23">
        <v>19545054.83</v>
      </c>
      <c r="D134" s="5">
        <v>-6016248.37</v>
      </c>
      <c r="E134" s="24">
        <f>C134+D134</f>
        <v>13528806.459999997</v>
      </c>
      <c r="F134" s="21">
        <v>0</v>
      </c>
      <c r="G134" s="4">
        <v>0</v>
      </c>
      <c r="H134" s="22">
        <v>0</v>
      </c>
      <c r="I134" s="21">
        <v>0</v>
      </c>
      <c r="J134" s="18">
        <v>0</v>
      </c>
      <c r="K134" s="22">
        <v>0</v>
      </c>
    </row>
    <row r="135" spans="1:11" s="2" customFormat="1" ht="22.5" customHeight="1">
      <c r="A135" s="55" t="s">
        <v>226</v>
      </c>
      <c r="B135" s="79" t="s">
        <v>182</v>
      </c>
      <c r="C135" s="21">
        <f>C136</f>
        <v>12506145.17</v>
      </c>
      <c r="D135" s="4">
        <f>D136</f>
        <v>-630191.65</v>
      </c>
      <c r="E135" s="22">
        <f>C135+D135</f>
        <v>11875953.52</v>
      </c>
      <c r="F135" s="21">
        <f>F136</f>
        <v>330330</v>
      </c>
      <c r="G135" s="4">
        <f>G136</f>
        <v>0</v>
      </c>
      <c r="H135" s="22">
        <f>H136</f>
        <v>330330</v>
      </c>
      <c r="I135" s="21">
        <v>330330</v>
      </c>
      <c r="J135" s="19">
        <f>J136</f>
        <v>0</v>
      </c>
      <c r="K135" s="22">
        <v>330330</v>
      </c>
    </row>
    <row r="136" spans="1:11" ht="33" customHeight="1">
      <c r="A136" s="59" t="s">
        <v>101</v>
      </c>
      <c r="B136" s="63" t="s">
        <v>53</v>
      </c>
      <c r="C136" s="23">
        <v>12506145.17</v>
      </c>
      <c r="D136" s="5">
        <v>-630191.65</v>
      </c>
      <c r="E136" s="24">
        <f>C136+D136</f>
        <v>11875953.52</v>
      </c>
      <c r="F136" s="23">
        <v>330330</v>
      </c>
      <c r="G136" s="5">
        <v>0</v>
      </c>
      <c r="H136" s="24">
        <f>F136+G136</f>
        <v>330330</v>
      </c>
      <c r="I136" s="23">
        <v>330330</v>
      </c>
      <c r="J136" s="18">
        <v>0</v>
      </c>
      <c r="K136" s="24">
        <f>I136+J136</f>
        <v>330330</v>
      </c>
    </row>
    <row r="137" spans="1:11" ht="39" customHeight="1">
      <c r="A137" s="55" t="s">
        <v>102</v>
      </c>
      <c r="B137" s="81" t="s">
        <v>88</v>
      </c>
      <c r="C137" s="21">
        <f aca="true" t="shared" si="18" ref="C137:K137">C138+C140+C142+C144</f>
        <v>58679239.44</v>
      </c>
      <c r="D137" s="4">
        <f t="shared" si="18"/>
        <v>242633</v>
      </c>
      <c r="E137" s="22">
        <f t="shared" si="18"/>
        <v>58921872.44</v>
      </c>
      <c r="F137" s="21">
        <f t="shared" si="18"/>
        <v>60353975.47</v>
      </c>
      <c r="G137" s="4">
        <f t="shared" si="18"/>
        <v>0</v>
      </c>
      <c r="H137" s="22">
        <f t="shared" si="18"/>
        <v>60353975.47</v>
      </c>
      <c r="I137" s="21">
        <f t="shared" si="18"/>
        <v>60393211.47</v>
      </c>
      <c r="J137" s="4">
        <f t="shared" si="18"/>
        <v>0</v>
      </c>
      <c r="K137" s="22">
        <f t="shared" si="18"/>
        <v>60393211.47</v>
      </c>
    </row>
    <row r="138" spans="1:11" s="2" customFormat="1" ht="41.25" customHeight="1">
      <c r="A138" s="55" t="s">
        <v>219</v>
      </c>
      <c r="B138" s="82" t="s">
        <v>183</v>
      </c>
      <c r="C138" s="21">
        <f aca="true" t="shared" si="19" ref="C138:J138">C139</f>
        <v>1779492.19</v>
      </c>
      <c r="D138" s="4">
        <f t="shared" si="19"/>
        <v>-25410</v>
      </c>
      <c r="E138" s="22">
        <f t="shared" si="19"/>
        <v>1754082.19</v>
      </c>
      <c r="F138" s="21">
        <f t="shared" si="19"/>
        <v>1663596.47</v>
      </c>
      <c r="G138" s="4">
        <f t="shared" si="19"/>
        <v>0</v>
      </c>
      <c r="H138" s="22">
        <f t="shared" si="19"/>
        <v>1663596.47</v>
      </c>
      <c r="I138" s="21">
        <f t="shared" si="19"/>
        <v>1663596.47</v>
      </c>
      <c r="J138" s="19">
        <f t="shared" si="19"/>
        <v>0</v>
      </c>
      <c r="K138" s="22">
        <f>I138+J138</f>
        <v>1663596.47</v>
      </c>
    </row>
    <row r="139" spans="1:11" ht="41.25" customHeight="1">
      <c r="A139" s="59" t="s">
        <v>103</v>
      </c>
      <c r="B139" s="63" t="s">
        <v>48</v>
      </c>
      <c r="C139" s="23">
        <v>1779492.19</v>
      </c>
      <c r="D139" s="5">
        <v>-25410</v>
      </c>
      <c r="E139" s="24">
        <f>C139+D139</f>
        <v>1754082.19</v>
      </c>
      <c r="F139" s="23">
        <v>1663596.47</v>
      </c>
      <c r="G139" s="5"/>
      <c r="H139" s="24">
        <f>F139+G139</f>
        <v>1663596.47</v>
      </c>
      <c r="I139" s="23">
        <v>1663596.47</v>
      </c>
      <c r="J139" s="18"/>
      <c r="K139" s="24">
        <f>I139+J139</f>
        <v>1663596.47</v>
      </c>
    </row>
    <row r="140" spans="1:11" s="2" customFormat="1" ht="41.25" customHeight="1">
      <c r="A140" s="55" t="s">
        <v>218</v>
      </c>
      <c r="B140" s="79" t="s">
        <v>184</v>
      </c>
      <c r="C140" s="21">
        <f>C141</f>
        <v>1073457</v>
      </c>
      <c r="D140" s="4">
        <f>D141</f>
        <v>268043</v>
      </c>
      <c r="E140" s="22">
        <f>E141</f>
        <v>1341500</v>
      </c>
      <c r="F140" s="21">
        <v>2146914</v>
      </c>
      <c r="G140" s="4">
        <v>0</v>
      </c>
      <c r="H140" s="22">
        <v>2146914</v>
      </c>
      <c r="I140" s="21">
        <v>2146914</v>
      </c>
      <c r="J140" s="4">
        <f>J141</f>
        <v>0</v>
      </c>
      <c r="K140" s="22">
        <f>I140+J140</f>
        <v>2146914</v>
      </c>
    </row>
    <row r="141" spans="1:11" ht="58.5" customHeight="1">
      <c r="A141" s="59" t="s">
        <v>104</v>
      </c>
      <c r="B141" s="83" t="s">
        <v>89</v>
      </c>
      <c r="C141" s="23">
        <v>1073457</v>
      </c>
      <c r="D141" s="5">
        <v>268043</v>
      </c>
      <c r="E141" s="24">
        <f>C141+D141</f>
        <v>1341500</v>
      </c>
      <c r="F141" s="23">
        <v>2146914</v>
      </c>
      <c r="G141" s="5">
        <v>0</v>
      </c>
      <c r="H141" s="24">
        <f>F141+G141</f>
        <v>2146914</v>
      </c>
      <c r="I141" s="23">
        <v>2146914</v>
      </c>
      <c r="J141" s="18">
        <v>0</v>
      </c>
      <c r="K141" s="24">
        <f>I141+J141</f>
        <v>2146914</v>
      </c>
    </row>
    <row r="142" spans="1:11" s="2" customFormat="1" ht="58.5" customHeight="1">
      <c r="A142" s="55" t="s">
        <v>217</v>
      </c>
      <c r="B142" s="84" t="s">
        <v>185</v>
      </c>
      <c r="C142" s="21">
        <f>C143</f>
        <v>8846</v>
      </c>
      <c r="D142" s="4">
        <f>D143</f>
        <v>0</v>
      </c>
      <c r="E142" s="22">
        <f>E143</f>
        <v>8846</v>
      </c>
      <c r="F142" s="21">
        <v>9461</v>
      </c>
      <c r="G142" s="4">
        <v>0</v>
      </c>
      <c r="H142" s="22">
        <f>F142+G142</f>
        <v>9461</v>
      </c>
      <c r="I142" s="21">
        <v>48697</v>
      </c>
      <c r="J142" s="19">
        <v>0</v>
      </c>
      <c r="K142" s="22">
        <v>48697</v>
      </c>
    </row>
    <row r="143" spans="1:11" ht="75">
      <c r="A143" s="59" t="s">
        <v>105</v>
      </c>
      <c r="B143" s="85" t="s">
        <v>90</v>
      </c>
      <c r="C143" s="23">
        <v>8846</v>
      </c>
      <c r="D143" s="5">
        <v>0</v>
      </c>
      <c r="E143" s="24">
        <f>C143+D143</f>
        <v>8846</v>
      </c>
      <c r="F143" s="23">
        <v>9461</v>
      </c>
      <c r="G143" s="5">
        <v>0</v>
      </c>
      <c r="H143" s="24">
        <f>F143+G143</f>
        <v>9461</v>
      </c>
      <c r="I143" s="23">
        <v>48697</v>
      </c>
      <c r="J143" s="18">
        <v>0</v>
      </c>
      <c r="K143" s="24">
        <v>48697</v>
      </c>
    </row>
    <row r="144" spans="1:11" s="2" customFormat="1" ht="30.75" customHeight="1">
      <c r="A144" s="55" t="s">
        <v>216</v>
      </c>
      <c r="B144" s="86" t="s">
        <v>186</v>
      </c>
      <c r="C144" s="21">
        <v>55817444.25</v>
      </c>
      <c r="D144" s="4">
        <v>0</v>
      </c>
      <c r="E144" s="22">
        <f>C144+D144</f>
        <v>55817444.25</v>
      </c>
      <c r="F144" s="21">
        <v>56534004</v>
      </c>
      <c r="G144" s="4">
        <v>0</v>
      </c>
      <c r="H144" s="22">
        <v>56534004</v>
      </c>
      <c r="I144" s="21">
        <v>56534004</v>
      </c>
      <c r="J144" s="19">
        <v>0</v>
      </c>
      <c r="K144" s="22">
        <v>56534004</v>
      </c>
    </row>
    <row r="145" spans="1:11" ht="29.25" customHeight="1">
      <c r="A145" s="59" t="s">
        <v>106</v>
      </c>
      <c r="B145" s="85" t="s">
        <v>52</v>
      </c>
      <c r="C145" s="23">
        <v>55817444.25</v>
      </c>
      <c r="D145" s="5">
        <v>0</v>
      </c>
      <c r="E145" s="24">
        <f>C145+D145</f>
        <v>55817444.25</v>
      </c>
      <c r="F145" s="23">
        <v>56534004</v>
      </c>
      <c r="G145" s="5">
        <v>0</v>
      </c>
      <c r="H145" s="24">
        <v>56534004</v>
      </c>
      <c r="I145" s="23">
        <v>56534004</v>
      </c>
      <c r="J145" s="18">
        <v>0</v>
      </c>
      <c r="K145" s="24">
        <v>56534004</v>
      </c>
    </row>
    <row r="146" spans="1:11" s="2" customFormat="1" ht="23.25" customHeight="1">
      <c r="A146" s="55" t="s">
        <v>107</v>
      </c>
      <c r="B146" s="87" t="s">
        <v>49</v>
      </c>
      <c r="C146" s="21">
        <f aca="true" t="shared" si="20" ref="C146:K146">C147+C148</f>
        <v>26315590.75</v>
      </c>
      <c r="D146" s="4">
        <f t="shared" si="20"/>
        <v>97143</v>
      </c>
      <c r="E146" s="22">
        <f t="shared" si="20"/>
        <v>26412733.75</v>
      </c>
      <c r="F146" s="21">
        <f t="shared" si="20"/>
        <v>27724861</v>
      </c>
      <c r="G146" s="4">
        <f t="shared" si="20"/>
        <v>0</v>
      </c>
      <c r="H146" s="22">
        <f t="shared" si="20"/>
        <v>27724861</v>
      </c>
      <c r="I146" s="21">
        <f t="shared" si="20"/>
        <v>27722861</v>
      </c>
      <c r="J146" s="4">
        <f t="shared" si="20"/>
        <v>0</v>
      </c>
      <c r="K146" s="22">
        <f t="shared" si="20"/>
        <v>27722861</v>
      </c>
    </row>
    <row r="147" spans="1:11" ht="72.75" customHeight="1">
      <c r="A147" s="59" t="s">
        <v>108</v>
      </c>
      <c r="B147" s="63" t="s">
        <v>50</v>
      </c>
      <c r="C147" s="29">
        <v>24824780.75</v>
      </c>
      <c r="D147" s="12">
        <v>97143</v>
      </c>
      <c r="E147" s="24">
        <f>C147+D147</f>
        <v>24921923.75</v>
      </c>
      <c r="F147" s="29">
        <v>23896981</v>
      </c>
      <c r="G147" s="8">
        <v>0</v>
      </c>
      <c r="H147" s="30">
        <f>F147+G147</f>
        <v>23896981</v>
      </c>
      <c r="I147" s="29">
        <v>23894981</v>
      </c>
      <c r="J147" s="18">
        <v>0</v>
      </c>
      <c r="K147" s="30">
        <f>I147+J147</f>
        <v>23894981</v>
      </c>
    </row>
    <row r="148" spans="1:11" s="2" customFormat="1" ht="33" customHeight="1">
      <c r="A148" s="55" t="s">
        <v>244</v>
      </c>
      <c r="B148" s="87" t="s">
        <v>245</v>
      </c>
      <c r="C148" s="33">
        <f aca="true" t="shared" si="21" ref="C148:K148">C149+C150</f>
        <v>1490810</v>
      </c>
      <c r="D148" s="14">
        <f t="shared" si="21"/>
        <v>0</v>
      </c>
      <c r="E148" s="34">
        <f t="shared" si="21"/>
        <v>1490810</v>
      </c>
      <c r="F148" s="33">
        <f t="shared" si="21"/>
        <v>3827880</v>
      </c>
      <c r="G148" s="14">
        <f t="shared" si="21"/>
        <v>0</v>
      </c>
      <c r="H148" s="34">
        <f t="shared" si="21"/>
        <v>3827880</v>
      </c>
      <c r="I148" s="33">
        <f t="shared" si="21"/>
        <v>3827880</v>
      </c>
      <c r="J148" s="14">
        <f t="shared" si="21"/>
        <v>0</v>
      </c>
      <c r="K148" s="34">
        <f t="shared" si="21"/>
        <v>3827880</v>
      </c>
    </row>
    <row r="149" spans="1:11" s="2" customFormat="1" ht="76.5" customHeight="1">
      <c r="A149" s="59" t="s">
        <v>255</v>
      </c>
      <c r="B149" s="63" t="s">
        <v>256</v>
      </c>
      <c r="C149" s="29">
        <v>1275960</v>
      </c>
      <c r="D149" s="8"/>
      <c r="E149" s="24">
        <v>1275960</v>
      </c>
      <c r="F149" s="29">
        <v>3827880</v>
      </c>
      <c r="G149" s="8"/>
      <c r="H149" s="30">
        <v>3827880</v>
      </c>
      <c r="I149" s="29">
        <v>3827880</v>
      </c>
      <c r="J149" s="18"/>
      <c r="K149" s="30">
        <v>3827880</v>
      </c>
    </row>
    <row r="150" spans="1:11" ht="39" customHeight="1">
      <c r="A150" s="59" t="s">
        <v>242</v>
      </c>
      <c r="B150" s="63" t="s">
        <v>243</v>
      </c>
      <c r="C150" s="29">
        <v>214850</v>
      </c>
      <c r="D150" s="8">
        <v>0</v>
      </c>
      <c r="E150" s="24">
        <f>C150+D150</f>
        <v>214850</v>
      </c>
      <c r="F150" s="29"/>
      <c r="G150" s="8"/>
      <c r="H150" s="30"/>
      <c r="I150" s="29"/>
      <c r="J150" s="18"/>
      <c r="K150" s="30"/>
    </row>
    <row r="151" spans="1:11" s="2" customFormat="1" ht="113.25" customHeight="1">
      <c r="A151" s="55" t="s">
        <v>97</v>
      </c>
      <c r="B151" s="79" t="s">
        <v>98</v>
      </c>
      <c r="C151" s="33">
        <v>0</v>
      </c>
      <c r="D151" s="14">
        <v>0</v>
      </c>
      <c r="E151" s="24">
        <f>C151+D151</f>
        <v>0</v>
      </c>
      <c r="F151" s="33">
        <v>0</v>
      </c>
      <c r="G151" s="14">
        <v>0</v>
      </c>
      <c r="H151" s="34">
        <v>0</v>
      </c>
      <c r="I151" s="33">
        <v>0</v>
      </c>
      <c r="J151" s="19">
        <v>0</v>
      </c>
      <c r="K151" s="34">
        <v>0</v>
      </c>
    </row>
    <row r="152" spans="1:11" ht="79.5" customHeight="1">
      <c r="A152" s="59" t="s">
        <v>109</v>
      </c>
      <c r="B152" s="64" t="s">
        <v>96</v>
      </c>
      <c r="C152" s="29">
        <v>0</v>
      </c>
      <c r="D152" s="8">
        <v>0</v>
      </c>
      <c r="E152" s="24">
        <f>C152+D152</f>
        <v>0</v>
      </c>
      <c r="F152" s="29">
        <v>0</v>
      </c>
      <c r="G152" s="8">
        <v>0</v>
      </c>
      <c r="H152" s="30">
        <v>0</v>
      </c>
      <c r="I152" s="29">
        <v>0</v>
      </c>
      <c r="J152" s="18">
        <v>0</v>
      </c>
      <c r="K152" s="30">
        <v>0</v>
      </c>
    </row>
    <row r="153" spans="1:11" s="2" customFormat="1" ht="79.5" customHeight="1">
      <c r="A153" s="55" t="s">
        <v>232</v>
      </c>
      <c r="B153" s="80" t="s">
        <v>197</v>
      </c>
      <c r="C153" s="33">
        <f>C154</f>
        <v>51.67</v>
      </c>
      <c r="D153" s="14">
        <f>D154</f>
        <v>0</v>
      </c>
      <c r="E153" s="34">
        <f>E154</f>
        <v>51.67</v>
      </c>
      <c r="F153" s="33">
        <v>0</v>
      </c>
      <c r="G153" s="14">
        <v>0</v>
      </c>
      <c r="H153" s="34">
        <v>0</v>
      </c>
      <c r="I153" s="33">
        <v>0</v>
      </c>
      <c r="J153" s="19">
        <v>0</v>
      </c>
      <c r="K153" s="34">
        <v>0</v>
      </c>
    </row>
    <row r="154" spans="1:11" ht="59.25" customHeight="1">
      <c r="A154" s="59" t="s">
        <v>196</v>
      </c>
      <c r="B154" s="60" t="s">
        <v>195</v>
      </c>
      <c r="C154" s="29">
        <v>51.67</v>
      </c>
      <c r="D154" s="16">
        <v>0</v>
      </c>
      <c r="E154" s="35">
        <f>C154+D154</f>
        <v>51.67</v>
      </c>
      <c r="F154" s="29">
        <v>0</v>
      </c>
      <c r="G154" s="8">
        <v>0</v>
      </c>
      <c r="H154" s="30">
        <v>0</v>
      </c>
      <c r="I154" s="29">
        <v>0</v>
      </c>
      <c r="J154" s="18">
        <v>0</v>
      </c>
      <c r="K154" s="30">
        <v>0</v>
      </c>
    </row>
    <row r="155" spans="1:11" ht="19.5" thickBot="1">
      <c r="A155" s="88" t="s">
        <v>94</v>
      </c>
      <c r="B155" s="89"/>
      <c r="C155" s="36">
        <f aca="true" t="shared" si="22" ref="C155:K155">C108+C8</f>
        <v>292437945.84999996</v>
      </c>
      <c r="D155" s="37">
        <f t="shared" si="22"/>
        <v>-12533186.91</v>
      </c>
      <c r="E155" s="38">
        <f t="shared" si="22"/>
        <v>279904758.94</v>
      </c>
      <c r="F155" s="36">
        <f t="shared" si="22"/>
        <v>203792511.07</v>
      </c>
      <c r="G155" s="37">
        <f t="shared" si="22"/>
        <v>100000</v>
      </c>
      <c r="H155" s="38">
        <f t="shared" si="22"/>
        <v>203892511.07</v>
      </c>
      <c r="I155" s="36">
        <f t="shared" si="22"/>
        <v>266243554.21999997</v>
      </c>
      <c r="J155" s="37">
        <f>J108+J8</f>
        <v>0</v>
      </c>
      <c r="K155" s="38">
        <f t="shared" si="22"/>
        <v>266243554.21999997</v>
      </c>
    </row>
    <row r="156" spans="6:9" ht="18.75">
      <c r="F156" s="9"/>
      <c r="G156" s="9"/>
      <c r="H156" s="9"/>
      <c r="I156" s="9"/>
    </row>
  </sheetData>
  <sheetProtection/>
  <mergeCells count="27">
    <mergeCell ref="I42:I43"/>
    <mergeCell ref="A6:A7"/>
    <mergeCell ref="K8:K9"/>
    <mergeCell ref="K42:K43"/>
    <mergeCell ref="D8:D9"/>
    <mergeCell ref="E8:E9"/>
    <mergeCell ref="G8:G9"/>
    <mergeCell ref="H8:H9"/>
    <mergeCell ref="F42:F43"/>
    <mergeCell ref="H42:H43"/>
    <mergeCell ref="F8:F9"/>
    <mergeCell ref="J2:K4"/>
    <mergeCell ref="I6:K6"/>
    <mergeCell ref="F6:H6"/>
    <mergeCell ref="C6:E6"/>
    <mergeCell ref="A5:I5"/>
    <mergeCell ref="B6:B7"/>
    <mergeCell ref="C42:C43"/>
    <mergeCell ref="A60:A61"/>
    <mergeCell ref="B60:B61"/>
    <mergeCell ref="A42:A43"/>
    <mergeCell ref="B42:B43"/>
    <mergeCell ref="J8:J9"/>
    <mergeCell ref="I8:I9"/>
    <mergeCell ref="A8:A9"/>
    <mergeCell ref="C8:C9"/>
    <mergeCell ref="B8:B9"/>
  </mergeCells>
  <printOptions/>
  <pageMargins left="0.8661417322834646" right="0.15748031496062992" top="0.15748031496062992" bottom="0.1968503937007874" header="0.07874015748031496" footer="0.15748031496062992"/>
  <pageSetup fitToHeight="6" horizontalDpi="600" verticalDpi="600" orientation="landscape" paperSize="9" scale="4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2020-12-14T06:23:26Z</cp:lastPrinted>
  <dcterms:created xsi:type="dcterms:W3CDTF">2014-01-17T06:18:32Z</dcterms:created>
  <dcterms:modified xsi:type="dcterms:W3CDTF">2020-12-14T06:23:29Z</dcterms:modified>
  <cp:category/>
  <cp:version/>
  <cp:contentType/>
  <cp:contentStatus/>
</cp:coreProperties>
</file>